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455" yWindow="65521" windowWidth="10035" windowHeight="8115" tabRatio="870" activeTab="9"/>
  </bookViews>
  <sheets>
    <sheet name="page 1-IS" sheetId="1" r:id="rId1"/>
    <sheet name="page 2-BS" sheetId="2" r:id="rId2"/>
    <sheet name="page 3-CF" sheetId="3" r:id="rId3"/>
    <sheet name="page 4-changes in Equity" sheetId="4" r:id="rId4"/>
    <sheet name="page 5" sheetId="5" r:id="rId5"/>
    <sheet name="page 6" sheetId="6" r:id="rId6"/>
    <sheet name="page 7-Notes MASB" sheetId="7" r:id="rId7"/>
    <sheet name="page 8-App 9B" sheetId="8" r:id="rId8"/>
    <sheet name="page 9-Notes App 9B" sheetId="9" r:id="rId9"/>
    <sheet name="page 10-Notes App 9B" sheetId="10" r:id="rId10"/>
  </sheets>
  <externalReferences>
    <externalReference r:id="rId13"/>
  </externalReferences>
  <definedNames>
    <definedName name="_xlnm.Print_Area" localSheetId="9">'page 10-Notes App 9B'!$A:$P</definedName>
    <definedName name="_xlnm.Print_Area" localSheetId="0">'page 1-IS'!$A$1:$I$69</definedName>
    <definedName name="_xlnm.Print_Area" localSheetId="1">'page 2-BS'!$A$1:$G$58</definedName>
    <definedName name="_xlnm.Print_Area" localSheetId="2">'page 3-CF'!$A$1:$F$61</definedName>
    <definedName name="_xlnm.Print_Area" localSheetId="3">'page 4-changes in Equity'!$A$1:$H$60</definedName>
    <definedName name="_xlnm.Print_Area" localSheetId="4">'page 5'!$A$1:$D$59</definedName>
    <definedName name="_xlnm.Print_Area" localSheetId="5">'page 6'!$A:$L</definedName>
    <definedName name="_xlnm.Print_Area" localSheetId="6">'page 7-Notes MASB'!$A$1:$R$55</definedName>
    <definedName name="_xlnm.Print_Area" localSheetId="7">'page 8-App 9B'!$A$1:$Q$63</definedName>
    <definedName name="_xlnm.Print_Area" localSheetId="8">'page 9-Notes App 9B'!$A$1:$P$39</definedName>
    <definedName name="_xlnm.Print_Titles" localSheetId="9">'page 10-Notes App 9B'!$1:$6</definedName>
    <definedName name="_xlnm.Print_Titles" localSheetId="0">'page 1-IS'!$1:$14</definedName>
    <definedName name="_xlnm.Print_Titles" localSheetId="6">'page 7-Notes MASB'!$1:$8</definedName>
    <definedName name="_xlnm.Print_Titles" localSheetId="7">'page 8-App 9B'!$1:$6</definedName>
    <definedName name="_xlnm.Print_Titles" localSheetId="8">'page 9-Notes App 9B'!$1:$6</definedName>
  </definedNames>
  <calcPr fullCalcOnLoad="1"/>
</workbook>
</file>

<file path=xl/sharedStrings.xml><?xml version="1.0" encoding="utf-8"?>
<sst xmlns="http://schemas.openxmlformats.org/spreadsheetml/2006/main" count="398" uniqueCount="310">
  <si>
    <t>Corporate Proposals</t>
  </si>
  <si>
    <t>There were no purchases or disposals of quoted securities in the current quarter and financial year-to-date.</t>
  </si>
  <si>
    <t>Sales of unquoted investment and/or properties</t>
  </si>
  <si>
    <t>Unsecured</t>
  </si>
  <si>
    <t>Short-term</t>
  </si>
  <si>
    <t>Long-term</t>
  </si>
  <si>
    <t>Bank overdraft - working capital requirement</t>
  </si>
  <si>
    <t xml:space="preserve">Project financing </t>
  </si>
  <si>
    <t>There were no off balance sheet financial instruments in the current quarter and financial year-to-date.</t>
  </si>
  <si>
    <t>Dividend</t>
  </si>
  <si>
    <t>Income tax</t>
  </si>
  <si>
    <t>Deferred tax</t>
  </si>
  <si>
    <t>Current financial year:</t>
  </si>
  <si>
    <t>Cash and cash equivalents at beginning of financial period</t>
  </si>
  <si>
    <t>(Incorporated in Malaysia)</t>
  </si>
  <si>
    <t>Taxation</t>
  </si>
  <si>
    <t>RM'000</t>
  </si>
  <si>
    <t>1)</t>
  </si>
  <si>
    <t>2)</t>
  </si>
  <si>
    <t>3)</t>
  </si>
  <si>
    <t>4)</t>
  </si>
  <si>
    <t>5)</t>
  </si>
  <si>
    <t>6)</t>
  </si>
  <si>
    <t>7)</t>
  </si>
  <si>
    <t>8)</t>
  </si>
  <si>
    <t>Changes in the Composition of the Group</t>
  </si>
  <si>
    <t>9)</t>
  </si>
  <si>
    <t>10)</t>
  </si>
  <si>
    <t>Seasonal or Cyclical Factors</t>
  </si>
  <si>
    <t>11)</t>
  </si>
  <si>
    <t>12)</t>
  </si>
  <si>
    <t>Group Borrowings and Debt Securities</t>
  </si>
  <si>
    <t>Secured</t>
  </si>
  <si>
    <t>Contingent Liabilities</t>
  </si>
  <si>
    <t>Off Balance Sheet Financial Instruments</t>
  </si>
  <si>
    <t>Material Litigation</t>
  </si>
  <si>
    <t>Review of the Performance of the Company and Its Principal Subsidiaries</t>
  </si>
  <si>
    <t xml:space="preserve"> </t>
  </si>
  <si>
    <t>Current assets</t>
  </si>
  <si>
    <t>Cash and bank balances</t>
  </si>
  <si>
    <t>Current liabilities</t>
  </si>
  <si>
    <t>Share capital</t>
  </si>
  <si>
    <t>Share premium</t>
  </si>
  <si>
    <t>(The figures have not been audited)</t>
  </si>
  <si>
    <t>(unaudited)</t>
  </si>
  <si>
    <t>Revenue</t>
  </si>
  <si>
    <t>Finance cost</t>
  </si>
  <si>
    <t>Inventories</t>
  </si>
  <si>
    <t>Shareholders' equity</t>
  </si>
  <si>
    <t xml:space="preserve">Basic </t>
  </si>
  <si>
    <t>Total</t>
  </si>
  <si>
    <t>(RM'000)</t>
  </si>
  <si>
    <t>Audit Qualification</t>
  </si>
  <si>
    <t>Dividends Paid</t>
  </si>
  <si>
    <t>Valuations of Property, Plant &amp; Equipment</t>
  </si>
  <si>
    <t>13)</t>
  </si>
  <si>
    <t>EXPLANATORY NOTES</t>
  </si>
  <si>
    <t>Bank overdraft</t>
  </si>
  <si>
    <t>N/A</t>
  </si>
  <si>
    <t>Material changes in Estimates of Amounts Reported</t>
  </si>
  <si>
    <t>Elimination</t>
  </si>
  <si>
    <t>Consolidated</t>
  </si>
  <si>
    <t>REVENUE</t>
  </si>
  <si>
    <t>Total Revenue</t>
  </si>
  <si>
    <t>RESULT</t>
  </si>
  <si>
    <t>30/09/02</t>
  </si>
  <si>
    <t>Tax recoverable</t>
  </si>
  <si>
    <t>External</t>
  </si>
  <si>
    <t>Inter-segment</t>
  </si>
  <si>
    <t>Diluted</t>
  </si>
  <si>
    <t>Total equity</t>
  </si>
  <si>
    <t xml:space="preserve">   Equity holders of the parent</t>
  </si>
  <si>
    <t>ASSETS</t>
  </si>
  <si>
    <t>Non-current assets</t>
  </si>
  <si>
    <t xml:space="preserve">   Property, plant &amp; equipment</t>
  </si>
  <si>
    <t>Total assets</t>
  </si>
  <si>
    <t>EQUITY AND LIABILITIES</t>
  </si>
  <si>
    <t>Equity attributable to equity holders of the parent</t>
  </si>
  <si>
    <t xml:space="preserve">   Share capital</t>
  </si>
  <si>
    <t xml:space="preserve">   Share premium</t>
  </si>
  <si>
    <t>Non-current liabilities</t>
  </si>
  <si>
    <t>Total liabilities</t>
  </si>
  <si>
    <t>TOTAL EQUITY AND LIABILITIES</t>
  </si>
  <si>
    <t>Attributable to equity holders of the parent</t>
  </si>
  <si>
    <t>Earnings Per Share</t>
  </si>
  <si>
    <t>Operating Activities</t>
  </si>
  <si>
    <t>Investing Activities</t>
  </si>
  <si>
    <t>Financing Activities</t>
  </si>
  <si>
    <t>Cash and cash equivalents at end of financial period</t>
  </si>
  <si>
    <r>
      <t xml:space="preserve">BINA GOODYEAR BERHAD </t>
    </r>
    <r>
      <rPr>
        <b/>
        <sz val="10"/>
        <rFont val="Times New Roman"/>
        <family val="1"/>
      </rPr>
      <t>(18645-H)</t>
    </r>
  </si>
  <si>
    <t>Depreciation</t>
  </si>
  <si>
    <t>Interest received</t>
  </si>
  <si>
    <t>Interest paid</t>
  </si>
  <si>
    <t xml:space="preserve">Property, plant and equipment </t>
  </si>
  <si>
    <t xml:space="preserve">     - additions</t>
  </si>
  <si>
    <t xml:space="preserve">     - disposal</t>
  </si>
  <si>
    <t>Payment of finance lease liabilities</t>
  </si>
  <si>
    <t>Repayment of term loan and revolving credit</t>
  </si>
  <si>
    <t>Trade and other receivables</t>
  </si>
  <si>
    <t>Deposits, cash and bank balances</t>
  </si>
  <si>
    <t>(Audited)</t>
  </si>
  <si>
    <t>Trade and other payables</t>
  </si>
  <si>
    <t>Borrowings</t>
  </si>
  <si>
    <t xml:space="preserve">   Borrowings</t>
  </si>
  <si>
    <t>Cash and cash equivalents included in the condensed consolidated cash flow statement:</t>
  </si>
  <si>
    <t>Deposits with licensed banks</t>
  </si>
  <si>
    <t>Bank overdrafts</t>
  </si>
  <si>
    <t>Our principal business operations are not significantly affected by seasonality or cyclicality of operations.</t>
  </si>
  <si>
    <t>Items affecting Assets, Liabilities, Equity, Net Income or Cash Flows that are Unusual in Nature, Size and Incidence</t>
  </si>
  <si>
    <t>Changes in Equity/Debt Securities</t>
  </si>
  <si>
    <t>Segmental Reporting</t>
  </si>
  <si>
    <t>Manufacturing</t>
  </si>
  <si>
    <t>Segment result</t>
  </si>
  <si>
    <t>Investment and other income</t>
  </si>
  <si>
    <t>Impairment losses</t>
  </si>
  <si>
    <t>Operating Expenses</t>
  </si>
  <si>
    <t>ADDITIONAL INFORMATION AS REQUIRED BY PARAGRAPH 9.22 OF BURSA MALAYSIA LISTING REQUIREMENT</t>
  </si>
  <si>
    <t>A)</t>
  </si>
  <si>
    <t>B)</t>
  </si>
  <si>
    <t>C)</t>
  </si>
  <si>
    <t>D)</t>
  </si>
  <si>
    <t>E)</t>
  </si>
  <si>
    <t>F)</t>
  </si>
  <si>
    <t>G)</t>
  </si>
  <si>
    <t>H)</t>
  </si>
  <si>
    <t>I)</t>
  </si>
  <si>
    <t>J)</t>
  </si>
  <si>
    <t>K)</t>
  </si>
  <si>
    <t>L)</t>
  </si>
  <si>
    <t>Change</t>
  </si>
  <si>
    <t>%</t>
  </si>
  <si>
    <t>Current</t>
  </si>
  <si>
    <t>Quarter</t>
  </si>
  <si>
    <t>Immediate</t>
  </si>
  <si>
    <t>Preceding</t>
  </si>
  <si>
    <t>Description</t>
  </si>
  <si>
    <t>Turnover</t>
  </si>
  <si>
    <t>Prospects for the Current Financial Year</t>
  </si>
  <si>
    <t>Profit Forecast</t>
  </si>
  <si>
    <t>The Group did not issue any profit forecast during the current quarter and financial year-to-date.</t>
  </si>
  <si>
    <t>Year-To-Date</t>
  </si>
  <si>
    <t>Malaysian Income Tax</t>
  </si>
  <si>
    <t>Quoted securities</t>
  </si>
  <si>
    <t>Hire Purchase</t>
  </si>
  <si>
    <t>Adjustments:</t>
  </si>
  <si>
    <t>Receivables</t>
  </si>
  <si>
    <t>Payables</t>
  </si>
  <si>
    <t>Bank guarantee</t>
  </si>
  <si>
    <t>Corporate guarantee</t>
  </si>
  <si>
    <t>Issued to project principals as performance bond to guarantee the construction and completion of projects undertaken by the Group.</t>
  </si>
  <si>
    <t>In favour of suppliers of goods for credit terms and contract performance granted to the Group and in favour of financial institutions for banking facilities granted to its subsidiaries.</t>
  </si>
  <si>
    <t>Fixed deposits pledged with licensed bank</t>
  </si>
  <si>
    <t>Material  Subsequent Events</t>
  </si>
  <si>
    <t>There was no dividend paid during the current quarter.</t>
  </si>
  <si>
    <t>Allowance for doubtful debts</t>
  </si>
  <si>
    <t xml:space="preserve">CURRENT YEAR QUARTER </t>
  </si>
  <si>
    <t xml:space="preserve">CURRENT YEAR TO DATE </t>
  </si>
  <si>
    <t>There were no issuances and repayment of debt and equity securities, share buybacks, share cancellations, shares held as treasury shares and resale of treasury shares during the current quarter and financial year-to-date.</t>
  </si>
  <si>
    <t>There were no changes in the composition of the Group for the current quarter and financial year-to-date.</t>
  </si>
  <si>
    <t>There were no sales or disposal of unquoted investment and/or properties in the current quarter.</t>
  </si>
  <si>
    <t>Finance income</t>
  </si>
  <si>
    <t>CONDENSED CONSOLIDATED STATEMENT OF FINANCIAL POSITION</t>
  </si>
  <si>
    <t>CONDENSED CONSOLIDATED STATEMENT OF CASH FLOWS</t>
  </si>
  <si>
    <t xml:space="preserve"> CONDENSED CONSOLIDATED STATEMENT OF CHANGES IN EQUITY</t>
  </si>
  <si>
    <t xml:space="preserve">   Non-controlling interest</t>
  </si>
  <si>
    <t xml:space="preserve">The interim financial statements are unaudited and  have been prepared in accordance with the requirements of Financial Reporting Standard ("FRS")  134 “Interim Financial Reporting” and the applicable disclosure provisions of the Listing Requirements of Bursa Malaysia Securities Berhad. </t>
  </si>
  <si>
    <t>DISCONTINUED OPERATIONS</t>
  </si>
  <si>
    <t>Profit for the year from discountinued operation, net of tax</t>
  </si>
  <si>
    <t>Loss on disposal of investment in subsidiary company</t>
  </si>
  <si>
    <t>Loss on disposal of investment</t>
  </si>
  <si>
    <t>(Unaudited)</t>
  </si>
  <si>
    <t>There were no dividends declared by the Group in the current quarter under review.</t>
  </si>
  <si>
    <t>14)</t>
  </si>
  <si>
    <t>Realised and Unrealised Retained Earnings</t>
  </si>
  <si>
    <t xml:space="preserve">Realised </t>
  </si>
  <si>
    <t>Unrealised</t>
  </si>
  <si>
    <t>Total retained earnings</t>
  </si>
  <si>
    <t>M)</t>
  </si>
  <si>
    <t>Significant Related Party Transactions</t>
  </si>
  <si>
    <t>Basis of Preparation</t>
  </si>
  <si>
    <t>- Increase/(decrease) during the financial period-to-date</t>
  </si>
  <si>
    <t>As at 1 July 2012</t>
  </si>
  <si>
    <t xml:space="preserve">PRECEDING YEAR  CORRESPONDING QUARTER    </t>
  </si>
  <si>
    <t xml:space="preserve">PRECEDING YEAR CORRESPONDING PERIOD                  </t>
  </si>
  <si>
    <t>Operating  loss</t>
  </si>
  <si>
    <t>Loss before tax</t>
  </si>
  <si>
    <t>Loss for the period</t>
  </si>
  <si>
    <t xml:space="preserve">   Accumulated losses</t>
  </si>
  <si>
    <t>Gain on disposal of property, plant and equipment</t>
  </si>
  <si>
    <t>Operating loss before working capital changes</t>
  </si>
  <si>
    <t>Total comprehensive loss for the period</t>
  </si>
  <si>
    <t>(Accumulated loss) / Retained Profits</t>
  </si>
  <si>
    <t>Provision for doubtful debts</t>
  </si>
  <si>
    <t>Provision for amount due from customers on contracts</t>
  </si>
  <si>
    <t>EXCEPTIONAL ITEMS (related to prior year)</t>
  </si>
  <si>
    <t>Total loss</t>
  </si>
  <si>
    <t>The Group is actively looking for construction projects to improve its revenue and profitability, and measures to reduce costs.</t>
  </si>
  <si>
    <t>Less: Consolidation adjustments</t>
  </si>
  <si>
    <t>Exceptional items</t>
  </si>
  <si>
    <t>Provision for Liquidated Ascertain Damages expense</t>
  </si>
  <si>
    <t>Net increase in cash and cash equivalents</t>
  </si>
  <si>
    <t>Material Changes in Loss Before Tax in the Current Quarter as compared with the Immediate Preceding Quarter</t>
  </si>
  <si>
    <t>Fixed deposits pledged to licensed banks</t>
  </si>
  <si>
    <t>i)</t>
  </si>
  <si>
    <t>ii)</t>
  </si>
  <si>
    <t>iii)</t>
  </si>
  <si>
    <t>EXCEPTIONAL ITEMS</t>
  </si>
  <si>
    <t>Provision for amount due from customers on contracts  (related to prior year)</t>
  </si>
  <si>
    <t>Allowance for doubtful debts  (related to prior year)</t>
  </si>
  <si>
    <t>tax</t>
  </si>
  <si>
    <t>Fdint+FI</t>
  </si>
  <si>
    <t>Loan, Oth&amp;HPInt+FC</t>
  </si>
  <si>
    <t>P Bank Guarantee Charges</t>
  </si>
  <si>
    <t>retrenchment</t>
  </si>
  <si>
    <t>related to retention sum</t>
  </si>
  <si>
    <t>Performance guarantee called</t>
  </si>
  <si>
    <t>- Exceptional item - performance guarantee called</t>
  </si>
  <si>
    <t>30/06/13</t>
  </si>
  <si>
    <t>30/9/13</t>
  </si>
  <si>
    <t>As at 1 July 2013</t>
  </si>
  <si>
    <t>The interim financial statements should be read in conjunction with the audited financial statements of the Group for the financial year ended 30 June 2013.  These explanatory notes attached to the interim financial statements provide an explanation of events and transactions that are significant to an understanding of the changes in the financial position and performance of the Group since the financial year ended 30 June 2013.</t>
  </si>
  <si>
    <t>The significant accounting policies adopted in the unaudited interim financial statements are consistent with those adopted in the Group's audited financial statements for the financial year ended 30 June 2013.</t>
  </si>
  <si>
    <t>- As at 1 July 2013</t>
  </si>
  <si>
    <t>The changes in contingent liabilities since 30 June 2013 are as follows:</t>
  </si>
  <si>
    <t xml:space="preserve">The Unit 502, Block B, Phileo Damansara 2, No 15, Jalan 16/11 Off Jalan Damansara, 46350 Petaling Jaya, Selangor Darul Ehsan belongs to EKL Ventures Sdn Bhd, a company in which BGB’s current Executive Director, Mr Eng Kim Leng is one of the shareholders and directors of the said company. The rental charged is at prevailing market rates.  </t>
  </si>
  <si>
    <t>other income+Gain on disposal</t>
  </si>
  <si>
    <t>Interest income</t>
  </si>
  <si>
    <t>There were no unusual items affecting assets, liabilities, equity, net income and cash flows for the current  quarter and financial period-to-date.</t>
  </si>
  <si>
    <t>(i)</t>
  </si>
  <si>
    <t>(ii)</t>
  </si>
  <si>
    <t>(iii)</t>
  </si>
  <si>
    <t xml:space="preserve">Interest income </t>
  </si>
  <si>
    <t>Net cash generated from investing activities</t>
  </si>
  <si>
    <t>Net cash (used in)/generated from operating activities</t>
  </si>
  <si>
    <t>Cash (used in)/generated from operation</t>
  </si>
  <si>
    <t>The audit report for the Group's preceding financial year was a Disclaimer of Opinion arising from the financial irregularities noted in the Investigative Audit Report prepared by PKF Advisory Sdn Bhd, as previously announced.</t>
  </si>
  <si>
    <t>The Group has made announcements on all material litigations to Bursa Malaysia, including those mentioned in this quarterly results announcement. Kindly refer to the Company's announcements for details of the material litigation.</t>
  </si>
  <si>
    <t>Interim report for the financial period ended 31 December 2013</t>
  </si>
  <si>
    <t>31/12/13</t>
  </si>
  <si>
    <t>31/12/12</t>
  </si>
  <si>
    <t>6 Months Ended</t>
  </si>
  <si>
    <t>6 Months Ended 31 December 2012</t>
  </si>
  <si>
    <t>The valuation of plant and equipment has been brought forward without amendment from the latest audited financial statements.</t>
  </si>
  <si>
    <t>On 15 January 2014, BGB had obtained the restraining order which restrain any and all proceedings and/or actions and/or further proceedings in any suits and/or proceedings and/or actions against BGB for a period of 90 days from 15 January 2014 pursuant to Section 176(10) and (10A) of the Companies Act 1965.</t>
  </si>
  <si>
    <t>Winding-up petitions filed by Ambank (M) Berhad to the High Court at Shah Alam is adjourned for hearing on 8 April 2014.</t>
  </si>
  <si>
    <t>MS Elevators Engineering Sdn Bhd withdrew their suit against the Company on 17 February 2014 with liberty to file afresh.</t>
  </si>
  <si>
    <t>The retained earnings as at 31 December 2013 are analysed as follows:</t>
  </si>
  <si>
    <t>As at 31 December 2013</t>
  </si>
  <si>
    <t>As at 31 December 2012</t>
  </si>
  <si>
    <t>INDIVIDUAL QUARTER (Q2)</t>
  </si>
  <si>
    <t>CUMULATIVE QUARTER (6 Mths)</t>
  </si>
  <si>
    <t>6 Months Ended 31 December 2013</t>
  </si>
  <si>
    <t>- As at 31 December 2013</t>
  </si>
  <si>
    <t>As at 30 June 2013</t>
  </si>
  <si>
    <t>SEPTEMBER'2013</t>
  </si>
  <si>
    <t>Profit before tax</t>
  </si>
  <si>
    <t>Profit /(Loss) for the period</t>
  </si>
  <si>
    <t xml:space="preserve">Profit /(Loss) for the period </t>
  </si>
  <si>
    <t>Profit /(Loss) before tax</t>
  </si>
  <si>
    <t>Total profit /(loss)</t>
  </si>
  <si>
    <t>Profit /(Loss) attributable to:</t>
  </si>
  <si>
    <t>Profit /(Loss) per share attributable to equity holders of the parent (sen)</t>
  </si>
  <si>
    <t>Net cash used in financing activities</t>
  </si>
  <si>
    <t>Total comprehensive income for the period</t>
  </si>
  <si>
    <t>Profit for the period</t>
  </si>
  <si>
    <t>Non-controlling interest</t>
  </si>
  <si>
    <t>CONDENSED CONSOLIDATED STATEMENT OF PROFIT OR LOSS AND OTHER COMPREHENSIVE INCOME</t>
  </si>
  <si>
    <t>(The condensed consolidated income statement should be read in conjunction with the audited financial statements for the financial year ended 30 June 2013 and the accompanying explanatory notes attached to this interim financial report).</t>
  </si>
  <si>
    <t>AS AT END OF CURRENT QUARTER</t>
  </si>
  <si>
    <t>AS AT PRECEEDING FINANCIAL YEAR END</t>
  </si>
  <si>
    <t>(The condensed consolidated statement of financial position should be read in conjunction with the audited financial statements for the financial year ended 30 June 2013 and the accompanying explanatory notes attached to this interim financial report).</t>
  </si>
  <si>
    <t>Net liability per share attributable to ordinary equity holders of the parent (RM)</t>
  </si>
  <si>
    <t>Profit /(Loss) before taxation</t>
  </si>
  <si>
    <t>Total profit/(loss) before taxation</t>
  </si>
  <si>
    <t>(The condensed consolidated statement of cash flows should be read in conjunction with the audited financial statements for the financial year ended 30 June 2013 and the accompanying explanatory notes attached to this interim financial report).</t>
  </si>
  <si>
    <t>(The condensed consolidated statement of changes in equity should be read in conjunction with the audited financial statements for the financial year ended 30 June 2013 and the accompanying explanatory notes attached to this interim financial report).</t>
  </si>
  <si>
    <t>Construction &amp; Related Activities</t>
  </si>
  <si>
    <t>Property Development</t>
  </si>
  <si>
    <t>Rental of Machinery &amp; Equipment</t>
  </si>
  <si>
    <t>(RM''000)</t>
  </si>
  <si>
    <t>Current Quarter</t>
  </si>
  <si>
    <t>The basic earnings per share has been calculated based on consolidated profit after taxation and minority interest of RM 825,224 (FY 2012: loss RM37,904,000) and on the weighted average number of shares in issue during the period of 50,879,800 (FY 2013: 50,879,800).</t>
  </si>
  <si>
    <t>Land</t>
  </si>
  <si>
    <t>A valuation on the development land of Lot 419 ("the Land") has been conducted on 3 December 2013. The Market Value ("MV") and Forced Sale Value ("FSV") for the Land is RM2,780,000 and RM2,200,000 respectively. These amounts have not been adjusted into the financial records.</t>
  </si>
  <si>
    <t>Plant and Equipment</t>
  </si>
  <si>
    <t>The Group borrowings as at 31 December 2013 are as follows:</t>
  </si>
  <si>
    <t>(iv)</t>
  </si>
  <si>
    <t>(a)</t>
  </si>
  <si>
    <t>(b)</t>
  </si>
  <si>
    <t>Proposed renounceable rights issue of up to 254,399,000 new BGB shares (“Rights Shares”) on the basis of fifty (50) Rights Shares for every one (1) BGB share held of RM0.10 par value (“BGB Share(s)”) after the Proposed Capital Restructuring (“Proposed Rights Issue”);</t>
  </si>
  <si>
    <t>(d)</t>
  </si>
  <si>
    <t>(c)</t>
  </si>
  <si>
    <t>Proposed offer for subscription of up to 48,289,620 new BGB Shares to be offered for subscription by the Scheme Creditors at the subscription price of RM0.10 each (“Proposed Offer for Subscription”);</t>
  </si>
  <si>
    <t>Proposed capital restructuring comprising of the Proposed Par Value Reduction, Proposed Consolidation and Proposed Share Premium Reduction as defined in Section 2.1 herein (“Proposed Capital Restructuring”);</t>
  </si>
  <si>
    <t>Proposed private placement of 50,000,000 new BGB Shares (“Placement Share(s)”) to identified investors at an issue price of RM0.10 per Placement Share (“Proposed Private Placement”).</t>
  </si>
  <si>
    <t>(e)</t>
  </si>
  <si>
    <t>Proposed scheme of arrangement, which consists of the following proposals:</t>
  </si>
  <si>
    <t>Proposed novation and/or assignment of all the Novated Assets and Novated Liabilities of BGB (as defined in Section 2.5.1(i) herein), to a special purpose vehicle (“SPV”) to be incorporated, for a consideration of RM4,829,000 to be satisfied by 48,290,000 new BGB Shares to Scheme Creditors pursuant to the proposed scheme of arrangement (“Proposed Novation”);</t>
  </si>
  <si>
    <t>Proposed liquidation of the SPV pursuant to the proposed scheme of arrangement (“Proposed Liquidation of SPV”);</t>
  </si>
  <si>
    <t>(Collectively referred to as the “Proposed Scheme of Arrangement”)</t>
  </si>
  <si>
    <t>(f)</t>
  </si>
  <si>
    <t>Proposed acquisition of the construction business of Astinas Construction &amp; Development Sdn Bhd (“ACD”) for a purchase consideration of RM10,000,000 to be satisfied by cash (“Proposed Acquisition of Construction Projects”); and</t>
  </si>
  <si>
    <t>(g)</t>
  </si>
  <si>
    <t>Proposed acquisition of 280,000 ordinary shares of RM1.00 each representing 28% interest in the issued and paid-up capital of Ontime Privilege Sdn Bhd (“OPSB”) (“OPSB Sale Shares”) together with the assignment of advances of the Vendors to BGB for a purchase consideration of RM9,628,890 (“OPSB Purchase Consideration”) to be satisfied via the issuance of 96,288,900 new BGB Shares (“Consideration Shares”) (“Proposed Acquisition of Development Land Interest”).</t>
  </si>
  <si>
    <t>(Collectively referred to as the “Proposed Restructuring Scheme”)</t>
  </si>
  <si>
    <t xml:space="preserve">On 19 November 2012, it was announced that the Company was considered an Affected Listed Issuer under Practice Note 17 of the Bursa Malaysia Securities Berhad's Main Market Listing Requirements ("the MMLR").  Accordingly, the Company is required to inter alia submit a regularisation plan to the relevant authority within 12 months from the date of such announcement.  </t>
  </si>
  <si>
    <t>The Company has appointed Kenanga Investment Bank Berhad ("KIBB") as principal advisor on 12 November 2013.</t>
  </si>
  <si>
    <t>On 14 November 2013, Kenanga Investment Bank Berhad ("KIBB") had submitted an application to Bursa Malaysia Securities Berhad ("Bursa Securities") on behalf of the Company for an extension of time of four (4) months up to 17 March 2014 to announce and submit the regularisation plan ("Application").</t>
  </si>
  <si>
    <t>Bursa Securities had vide its letter dated 18 November 2013 informed that pending the decision on the Application above, Bursa Securities will defer the suspension on the trading of the BGB's securities and the de-listing of the Company in accordance with Paragraph 8.04(5) of the Main Market Listing Requirements of Bursa Securities.announce and submit the regularisation plan ("Application").</t>
  </si>
  <si>
    <t>On 17 December 2013, the Company announced the its Proposed Restructuring Scheme, which inter-alia, involves the following proposals:</t>
  </si>
</sst>
</file>

<file path=xl/styles.xml><?xml version="1.0" encoding="utf-8"?>
<styleSheet xmlns="http://schemas.openxmlformats.org/spreadsheetml/2006/main">
  <numFmts count="49">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 &quot;$&quot;* #,##0_ ;_ &quot;$&quot;* \-#,##0_ ;_ &quot;$&quot;* &quot;-&quot;_ ;_ @_ "/>
    <numFmt numFmtId="175" formatCode="_ * #,##0_ ;_ * \-#,##0_ ;_ * &quot;-&quot;_ ;_ @_ "/>
    <numFmt numFmtId="176" formatCode="_ &quot;$&quot;* #,##0.00_ ;_ &quot;$&quot;* \-#,##0.00_ ;_ &quot;$&quot;* &quot;-&quot;??_ ;_ @_ "/>
    <numFmt numFmtId="177" formatCode="_ * #,##0.00_ ;_ * \-#,##0.00_ ;_ * &quot;-&quot;??_ ;_ @_ "/>
    <numFmt numFmtId="178" formatCode="_(* #,##0.0_);_(* \(#,##0.0\);_(* &quot;-&quot;??_);_(@_)"/>
    <numFmt numFmtId="179" formatCode="_(* #,##0_);_(* \(#,##0\);_(* &quot;-&quot;??_);_(@_)"/>
    <numFmt numFmtId="180" formatCode="dd\ mmmm\ yyyy"/>
    <numFmt numFmtId="181" formatCode="&quot;Yes&quot;;&quot;Yes&quot;;&quot;No&quot;"/>
    <numFmt numFmtId="182" formatCode="&quot;True&quot;;&quot;True&quot;;&quot;False&quot;"/>
    <numFmt numFmtId="183" formatCode="&quot;On&quot;;&quot;On&quot;;&quot;Off&quot;"/>
    <numFmt numFmtId="184" formatCode="0.0%"/>
    <numFmt numFmtId="185" formatCode="0.0"/>
    <numFmt numFmtId="186" formatCode="#,##0.0_);[Red]\(#,##0.0\)"/>
    <numFmt numFmtId="187" formatCode="_(* #,##0.0_);_(* \(#,##0.0\);_(* &quot;-&quot;?_);_(@_)"/>
    <numFmt numFmtId="188" formatCode="0.0000000"/>
    <numFmt numFmtId="189" formatCode="0.000000"/>
    <numFmt numFmtId="190" formatCode="0.00000"/>
    <numFmt numFmtId="191" formatCode="0.0000"/>
    <numFmt numFmtId="192" formatCode="0.000"/>
    <numFmt numFmtId="193" formatCode="0.000000000"/>
    <numFmt numFmtId="194" formatCode="0.0000000000"/>
    <numFmt numFmtId="195" formatCode="0.00000000"/>
    <numFmt numFmtId="196" formatCode="0.000%"/>
    <numFmt numFmtId="197" formatCode="0.0000%"/>
    <numFmt numFmtId="198" formatCode="mm/dd/yy"/>
    <numFmt numFmtId="199" formatCode="_(* #,##0.0_);_(* \(#,##0.0\);_(* &quot;-&quot;_);_(@_)"/>
    <numFmt numFmtId="200" formatCode="_(* #,##0.00_);_(* \(#,##0.00\);_(* &quot;-&quot;_);_(@_)"/>
    <numFmt numFmtId="201" formatCode="_(* #,##0.000_);_(* \(#,##0.000\);_(* &quot;-&quot;???_);_(@_)"/>
    <numFmt numFmtId="202" formatCode="0.00_);\(0.00\)"/>
    <numFmt numFmtId="203" formatCode="_(* #,##0.000_);_(* \(#,##0.000\);_(* &quot;-&quot;??_);_(@_)"/>
    <numFmt numFmtId="204" formatCode="[$€-2]\ #,##0.00_);[Red]\([$€-2]\ #,##0.00\)"/>
  </numFmts>
  <fonts count="59">
    <font>
      <sz val="10"/>
      <name val="Arial"/>
      <family val="0"/>
    </font>
    <font>
      <sz val="10"/>
      <name val="Times New Roman"/>
      <family val="1"/>
    </font>
    <font>
      <sz val="9"/>
      <name val="Times New Roman"/>
      <family val="1"/>
    </font>
    <font>
      <b/>
      <sz val="10"/>
      <name val="Times New Roman"/>
      <family val="1"/>
    </font>
    <font>
      <b/>
      <sz val="14"/>
      <name val="Times New Roman"/>
      <family val="1"/>
    </font>
    <font>
      <b/>
      <sz val="11"/>
      <name val="Times New Roman"/>
      <family val="1"/>
    </font>
    <font>
      <sz val="8"/>
      <name val="Times New Roman"/>
      <family val="1"/>
    </font>
    <font>
      <b/>
      <sz val="9"/>
      <name val="Times New Roman"/>
      <family val="1"/>
    </font>
    <font>
      <sz val="8.5"/>
      <name val="Times New Roman"/>
      <family val="1"/>
    </font>
    <font>
      <sz val="9"/>
      <name val="Arial"/>
      <family val="2"/>
    </font>
    <font>
      <b/>
      <sz val="9"/>
      <name val="Arial"/>
      <family val="2"/>
    </font>
    <font>
      <i/>
      <sz val="9"/>
      <name val="Times New Roman"/>
      <family val="1"/>
    </font>
    <font>
      <b/>
      <sz val="8"/>
      <name val="Times New Roman"/>
      <family val="1"/>
    </font>
    <font>
      <u val="single"/>
      <sz val="9"/>
      <color indexed="12"/>
      <name val="Arial"/>
      <family val="2"/>
    </font>
    <font>
      <u val="single"/>
      <sz val="9"/>
      <color indexed="36"/>
      <name val="Arial"/>
      <family val="2"/>
    </font>
    <font>
      <u val="single"/>
      <sz val="9"/>
      <name val="Times New Roman"/>
      <family val="1"/>
    </font>
    <font>
      <b/>
      <sz val="10"/>
      <name val="Terminal"/>
      <family val="3"/>
    </font>
    <font>
      <u val="single"/>
      <sz val="10"/>
      <name val="Times New Roman"/>
      <family val="1"/>
    </font>
    <font>
      <sz val="10"/>
      <name val="Tahoma"/>
      <family val="2"/>
    </font>
    <font>
      <b/>
      <sz val="9"/>
      <color indexed="10"/>
      <name val="Times New Roman"/>
      <family val="1"/>
    </font>
    <font>
      <sz val="9"/>
      <color indexed="10"/>
      <name val="Times New Roman"/>
      <family val="1"/>
    </font>
    <font>
      <sz val="10"/>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51"/>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rgb="FFFFC000"/>
      <name val="Times New Roman"/>
      <family val="1"/>
    </font>
    <font>
      <sz val="10"/>
      <color rgb="FF00000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thin"/>
      <bottom style="thin"/>
    </border>
    <border>
      <left>
        <color indexed="63"/>
      </left>
      <right>
        <color indexed="63"/>
      </right>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5" fillId="0" borderId="0" applyNumberFormat="0" applyFill="0" applyBorder="0" applyAlignment="0" applyProtection="0"/>
    <xf numFmtId="0" fontId="14" fillId="0" borderId="0" applyNumberFormat="0" applyFill="0" applyBorder="0" applyAlignment="0" applyProtection="0"/>
    <xf numFmtId="0" fontId="46" fillId="28"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13" fillId="0" borderId="0" applyNumberFormat="0" applyFill="0" applyBorder="0" applyAlignment="0" applyProtection="0"/>
    <xf numFmtId="0" fontId="50" fillId="29" borderId="1" applyNumberFormat="0" applyAlignment="0" applyProtection="0"/>
    <xf numFmtId="0" fontId="51" fillId="0" borderId="6" applyNumberFormat="0" applyFill="0" applyAlignment="0" applyProtection="0"/>
    <xf numFmtId="0" fontId="52" fillId="30" borderId="0" applyNumberFormat="0" applyBorder="0" applyAlignment="0" applyProtection="0"/>
    <xf numFmtId="0" fontId="0" fillId="0" borderId="0">
      <alignment/>
      <protection/>
    </xf>
    <xf numFmtId="0" fontId="6" fillId="0" borderId="0">
      <alignment/>
      <protection/>
    </xf>
    <xf numFmtId="0" fontId="0" fillId="31" borderId="7" applyNumberFormat="0" applyFont="0" applyAlignment="0" applyProtection="0"/>
    <xf numFmtId="0" fontId="53" fillId="26"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275">
    <xf numFmtId="0" fontId="0" fillId="0" borderId="0" xfId="0" applyAlignment="1">
      <alignment/>
    </xf>
    <xf numFmtId="0" fontId="4" fillId="32" borderId="0" xfId="0" applyFont="1" applyFill="1" applyBorder="1" applyAlignment="1">
      <alignment horizontal="center"/>
    </xf>
    <xf numFmtId="0" fontId="4" fillId="32" borderId="0" xfId="0" applyFont="1" applyFill="1" applyBorder="1" applyAlignment="1">
      <alignment horizontal="center"/>
    </xf>
    <xf numFmtId="0" fontId="1" fillId="32" borderId="0" xfId="0" applyFont="1" applyFill="1" applyAlignment="1">
      <alignment/>
    </xf>
    <xf numFmtId="0" fontId="6" fillId="32" borderId="0" xfId="0" applyFont="1" applyFill="1" applyBorder="1" applyAlignment="1">
      <alignment horizontal="center"/>
    </xf>
    <xf numFmtId="0" fontId="2" fillId="32" borderId="0" xfId="0" applyFont="1" applyFill="1" applyBorder="1" applyAlignment="1">
      <alignment horizontal="center"/>
    </xf>
    <xf numFmtId="0" fontId="1" fillId="32" borderId="0" xfId="0" applyFont="1" applyFill="1" applyBorder="1" applyAlignment="1">
      <alignment/>
    </xf>
    <xf numFmtId="0" fontId="3" fillId="32" borderId="0" xfId="0" applyFont="1" applyFill="1" applyBorder="1" applyAlignment="1">
      <alignment horizontal="center"/>
    </xf>
    <xf numFmtId="0" fontId="5" fillId="32" borderId="0" xfId="0" applyFont="1" applyFill="1" applyAlignment="1">
      <alignment/>
    </xf>
    <xf numFmtId="0" fontId="3" fillId="32" borderId="0" xfId="0" applyFont="1" applyFill="1" applyAlignment="1">
      <alignment/>
    </xf>
    <xf numFmtId="0" fontId="6" fillId="32" borderId="0" xfId="0" applyFont="1" applyFill="1" applyAlignment="1">
      <alignment/>
    </xf>
    <xf numFmtId="0" fontId="3" fillId="32" borderId="0" xfId="0" applyFont="1" applyFill="1" applyBorder="1" applyAlignment="1">
      <alignment/>
    </xf>
    <xf numFmtId="0" fontId="8" fillId="32" borderId="0" xfId="0" applyFont="1" applyFill="1" applyAlignment="1">
      <alignment/>
    </xf>
    <xf numFmtId="0" fontId="7" fillId="32" borderId="0" xfId="0" applyFont="1" applyFill="1" applyAlignment="1">
      <alignment horizontal="center"/>
    </xf>
    <xf numFmtId="0" fontId="7" fillId="32" borderId="0" xfId="0" applyFont="1" applyFill="1" applyAlignment="1">
      <alignment horizontal="center"/>
    </xf>
    <xf numFmtId="0" fontId="7" fillId="32" borderId="0" xfId="0" applyFont="1" applyFill="1" applyBorder="1" applyAlignment="1">
      <alignment horizontal="center"/>
    </xf>
    <xf numFmtId="0" fontId="7" fillId="32" borderId="0" xfId="0" applyFont="1" applyFill="1" applyAlignment="1">
      <alignment horizontal="right" wrapText="1"/>
    </xf>
    <xf numFmtId="0" fontId="7" fillId="32" borderId="0" xfId="0" applyFont="1" applyFill="1" applyBorder="1" applyAlignment="1">
      <alignment horizontal="right" wrapText="1"/>
    </xf>
    <xf numFmtId="0" fontId="7" fillId="32" borderId="0" xfId="0" applyFont="1" applyFill="1" applyAlignment="1">
      <alignment horizontal="right"/>
    </xf>
    <xf numFmtId="0" fontId="2" fillId="32" borderId="0" xfId="0" applyFont="1" applyFill="1" applyAlignment="1">
      <alignment/>
    </xf>
    <xf numFmtId="15" fontId="7" fillId="32" borderId="0" xfId="0" applyNumberFormat="1" applyFont="1" applyFill="1" applyAlignment="1" quotePrefix="1">
      <alignment horizontal="right"/>
    </xf>
    <xf numFmtId="15" fontId="7" fillId="32" borderId="0" xfId="0" applyNumberFormat="1" applyFont="1" applyFill="1" applyBorder="1" applyAlignment="1" quotePrefix="1">
      <alignment horizontal="right"/>
    </xf>
    <xf numFmtId="14" fontId="7" fillId="32" borderId="0" xfId="0" applyNumberFormat="1" applyFont="1" applyFill="1" applyAlignment="1">
      <alignment horizontal="right"/>
    </xf>
    <xf numFmtId="14" fontId="7" fillId="32" borderId="0" xfId="0" applyNumberFormat="1" applyFont="1" applyFill="1" applyBorder="1" applyAlignment="1">
      <alignment horizontal="right"/>
    </xf>
    <xf numFmtId="0" fontId="7" fillId="32" borderId="0" xfId="0" applyFont="1" applyFill="1" applyAlignment="1">
      <alignment/>
    </xf>
    <xf numFmtId="0" fontId="7" fillId="32" borderId="0" xfId="0" applyFont="1" applyFill="1" applyBorder="1" applyAlignment="1">
      <alignment horizontal="right"/>
    </xf>
    <xf numFmtId="0" fontId="2" fillId="32" borderId="0" xfId="0" applyFont="1" applyFill="1" applyAlignment="1">
      <alignment horizontal="right"/>
    </xf>
    <xf numFmtId="0" fontId="1" fillId="32" borderId="0" xfId="0" applyFont="1" applyFill="1" applyAlignment="1">
      <alignment horizontal="right"/>
    </xf>
    <xf numFmtId="0" fontId="1" fillId="32" borderId="0" xfId="0" applyNumberFormat="1" applyFont="1" applyFill="1" applyAlignment="1">
      <alignment horizontal="left"/>
    </xf>
    <xf numFmtId="0" fontId="2" fillId="32" borderId="0" xfId="0" applyFont="1" applyFill="1" applyAlignment="1">
      <alignment vertical="center"/>
    </xf>
    <xf numFmtId="41" fontId="7" fillId="32" borderId="0" xfId="42" applyNumberFormat="1" applyFont="1" applyFill="1" applyBorder="1" applyAlignment="1">
      <alignment vertical="center"/>
    </xf>
    <xf numFmtId="41" fontId="2" fillId="32" borderId="0" xfId="42" applyNumberFormat="1" applyFont="1" applyFill="1" applyBorder="1" applyAlignment="1">
      <alignment vertical="center"/>
    </xf>
    <xf numFmtId="41" fontId="2" fillId="32" borderId="0" xfId="42" applyNumberFormat="1" applyFont="1" applyFill="1" applyBorder="1" applyAlignment="1">
      <alignment/>
    </xf>
    <xf numFmtId="41" fontId="7" fillId="32" borderId="0" xfId="44" applyNumberFormat="1" applyFont="1" applyFill="1" applyBorder="1" applyAlignment="1">
      <alignment vertical="center"/>
    </xf>
    <xf numFmtId="41" fontId="2" fillId="32" borderId="0" xfId="0" applyNumberFormat="1" applyFont="1" applyFill="1" applyAlignment="1">
      <alignment/>
    </xf>
    <xf numFmtId="203" fontId="2" fillId="32" borderId="0" xfId="42" applyNumberFormat="1" applyFont="1" applyFill="1" applyAlignment="1">
      <alignment/>
    </xf>
    <xf numFmtId="41" fontId="2" fillId="32" borderId="10" xfId="44" applyNumberFormat="1" applyFont="1" applyFill="1" applyBorder="1" applyAlignment="1">
      <alignment vertical="center"/>
    </xf>
    <xf numFmtId="41" fontId="2" fillId="32" borderId="0" xfId="44" applyNumberFormat="1" applyFont="1" applyFill="1" applyBorder="1" applyAlignment="1">
      <alignment vertical="center"/>
    </xf>
    <xf numFmtId="41" fontId="2" fillId="32" borderId="10" xfId="42" applyNumberFormat="1" applyFont="1" applyFill="1" applyBorder="1" applyAlignment="1">
      <alignment vertical="center"/>
    </xf>
    <xf numFmtId="41" fontId="7" fillId="32" borderId="10" xfId="42" applyNumberFormat="1" applyFont="1" applyFill="1" applyBorder="1" applyAlignment="1">
      <alignment vertical="center"/>
    </xf>
    <xf numFmtId="41" fontId="7" fillId="32" borderId="10" xfId="44" applyNumberFormat="1" applyFont="1" applyFill="1" applyBorder="1" applyAlignment="1">
      <alignment vertical="center"/>
    </xf>
    <xf numFmtId="9" fontId="2" fillId="32" borderId="0" xfId="62" applyFont="1" applyFill="1" applyAlignment="1">
      <alignment/>
    </xf>
    <xf numFmtId="0" fontId="3" fillId="32" borderId="0" xfId="0" applyNumberFormat="1" applyFont="1" applyFill="1" applyAlignment="1">
      <alignment horizontal="left"/>
    </xf>
    <xf numFmtId="43" fontId="2" fillId="32" borderId="0" xfId="0" applyNumberFormat="1" applyFont="1" applyFill="1" applyAlignment="1">
      <alignment/>
    </xf>
    <xf numFmtId="0" fontId="2" fillId="32" borderId="0" xfId="0" applyFont="1" applyFill="1" applyBorder="1" applyAlignment="1">
      <alignment vertical="center"/>
    </xf>
    <xf numFmtId="41" fontId="2" fillId="32" borderId="0" xfId="42" applyNumberFormat="1" applyFont="1" applyFill="1" applyBorder="1" applyAlignment="1">
      <alignment/>
    </xf>
    <xf numFmtId="41" fontId="7" fillId="32" borderId="0" xfId="42" applyNumberFormat="1" applyFont="1" applyFill="1" applyBorder="1" applyAlignment="1">
      <alignment/>
    </xf>
    <xf numFmtId="0" fontId="2" fillId="32" borderId="0" xfId="0" applyFont="1" applyFill="1" applyBorder="1" applyAlignment="1">
      <alignment/>
    </xf>
    <xf numFmtId="41" fontId="7" fillId="32" borderId="0" xfId="44" applyNumberFormat="1" applyFont="1" applyFill="1" applyBorder="1" applyAlignment="1">
      <alignment/>
    </xf>
    <xf numFmtId="0" fontId="2" fillId="32" borderId="0" xfId="0" applyFont="1" applyFill="1" applyBorder="1" applyAlignment="1">
      <alignment/>
    </xf>
    <xf numFmtId="0" fontId="1" fillId="32" borderId="0" xfId="0" applyNumberFormat="1" applyFont="1" applyFill="1" applyAlignment="1">
      <alignment horizontal="left" wrapText="1"/>
    </xf>
    <xf numFmtId="0" fontId="2" fillId="32" borderId="0" xfId="0" applyFont="1" applyFill="1" applyBorder="1" applyAlignment="1">
      <alignment wrapText="1"/>
    </xf>
    <xf numFmtId="41" fontId="7" fillId="32" borderId="10" xfId="42" applyNumberFormat="1" applyFont="1" applyFill="1" applyBorder="1" applyAlignment="1">
      <alignment wrapText="1"/>
    </xf>
    <xf numFmtId="41" fontId="7" fillId="32" borderId="0" xfId="42" applyNumberFormat="1" applyFont="1" applyFill="1" applyBorder="1" applyAlignment="1">
      <alignment wrapText="1"/>
    </xf>
    <xf numFmtId="41" fontId="2" fillId="32" borderId="10" xfId="42" applyNumberFormat="1" applyFont="1" applyFill="1" applyBorder="1" applyAlignment="1">
      <alignment/>
    </xf>
    <xf numFmtId="41" fontId="2" fillId="32" borderId="0" xfId="42" applyNumberFormat="1" applyFont="1" applyFill="1" applyBorder="1" applyAlignment="1">
      <alignment wrapText="1"/>
    </xf>
    <xf numFmtId="41" fontId="7" fillId="32" borderId="10" xfId="42" applyNumberFormat="1" applyFont="1" applyFill="1" applyBorder="1" applyAlignment="1">
      <alignment/>
    </xf>
    <xf numFmtId="41" fontId="7" fillId="32" borderId="10" xfId="44" applyNumberFormat="1" applyFont="1" applyFill="1" applyBorder="1" applyAlignment="1">
      <alignment/>
    </xf>
    <xf numFmtId="0" fontId="2" fillId="32" borderId="0" xfId="0" applyNumberFormat="1" applyFont="1" applyFill="1" applyAlignment="1">
      <alignment horizontal="left"/>
    </xf>
    <xf numFmtId="0" fontId="2" fillId="32" borderId="0" xfId="0" applyFont="1" applyFill="1" applyAlignment="1">
      <alignment vertical="top"/>
    </xf>
    <xf numFmtId="41" fontId="2" fillId="32" borderId="0" xfId="42" applyNumberFormat="1" applyFont="1" applyFill="1" applyAlignment="1">
      <alignment/>
    </xf>
    <xf numFmtId="41" fontId="2" fillId="32" borderId="0" xfId="0" applyNumberFormat="1" applyFont="1" applyFill="1" applyAlignment="1">
      <alignment vertical="top"/>
    </xf>
    <xf numFmtId="0" fontId="7" fillId="32" borderId="0" xfId="0" applyNumberFormat="1" applyFont="1" applyFill="1" applyAlignment="1">
      <alignment horizontal="left" wrapText="1"/>
    </xf>
    <xf numFmtId="0" fontId="10" fillId="32" borderId="0" xfId="0" applyFont="1" applyFill="1" applyAlignment="1">
      <alignment/>
    </xf>
    <xf numFmtId="41" fontId="7" fillId="32" borderId="11" xfId="42" applyNumberFormat="1" applyFont="1" applyFill="1" applyBorder="1" applyAlignment="1">
      <alignment/>
    </xf>
    <xf numFmtId="41" fontId="2" fillId="32" borderId="11" xfId="42" applyNumberFormat="1" applyFont="1" applyFill="1" applyBorder="1" applyAlignment="1">
      <alignment/>
    </xf>
    <xf numFmtId="0" fontId="2" fillId="32" borderId="0" xfId="0" applyFont="1" applyFill="1" applyAlignment="1">
      <alignment/>
    </xf>
    <xf numFmtId="41" fontId="7" fillId="32" borderId="11" xfId="44" applyNumberFormat="1" applyFont="1" applyFill="1" applyBorder="1" applyAlignment="1">
      <alignment/>
    </xf>
    <xf numFmtId="0" fontId="9" fillId="32" borderId="0" xfId="0" applyFont="1" applyFill="1" applyAlignment="1">
      <alignment/>
    </xf>
    <xf numFmtId="41" fontId="7" fillId="32" borderId="0" xfId="42" applyNumberFormat="1" applyFont="1" applyFill="1" applyAlignment="1">
      <alignment/>
    </xf>
    <xf numFmtId="41" fontId="7" fillId="32" borderId="0" xfId="42" applyNumberFormat="1" applyFont="1" applyFill="1" applyBorder="1" applyAlignment="1">
      <alignment/>
    </xf>
    <xf numFmtId="41" fontId="2" fillId="32" borderId="0" xfId="42" applyNumberFormat="1" applyFont="1" applyFill="1" applyAlignment="1">
      <alignment/>
    </xf>
    <xf numFmtId="41" fontId="7" fillId="32" borderId="0" xfId="44" applyNumberFormat="1" applyFont="1" applyFill="1" applyAlignment="1">
      <alignment/>
    </xf>
    <xf numFmtId="0" fontId="7" fillId="32" borderId="0" xfId="0" applyFont="1" applyFill="1" applyAlignment="1">
      <alignment/>
    </xf>
    <xf numFmtId="0" fontId="2" fillId="32" borderId="0" xfId="0" applyFont="1" applyFill="1" applyAlignment="1">
      <alignment vertical="top" wrapText="1"/>
    </xf>
    <xf numFmtId="41" fontId="7" fillId="32" borderId="0" xfId="44" applyNumberFormat="1" applyFont="1" applyFill="1" applyBorder="1" applyAlignment="1">
      <alignment/>
    </xf>
    <xf numFmtId="41" fontId="7" fillId="32" borderId="12" xfId="42" applyNumberFormat="1" applyFont="1" applyFill="1" applyBorder="1" applyAlignment="1">
      <alignment/>
    </xf>
    <xf numFmtId="41" fontId="2" fillId="32" borderId="12" xfId="42" applyNumberFormat="1" applyFont="1" applyFill="1" applyBorder="1" applyAlignment="1">
      <alignment/>
    </xf>
    <xf numFmtId="41" fontId="7" fillId="32" borderId="12" xfId="44" applyNumberFormat="1" applyFont="1" applyFill="1" applyBorder="1" applyAlignment="1">
      <alignment/>
    </xf>
    <xf numFmtId="0" fontId="2" fillId="32" borderId="0" xfId="0" applyNumberFormat="1" applyFont="1" applyFill="1" applyAlignment="1">
      <alignment horizontal="left" wrapText="1"/>
    </xf>
    <xf numFmtId="41" fontId="7" fillId="32" borderId="13" xfId="42" applyNumberFormat="1" applyFont="1" applyFill="1" applyBorder="1" applyAlignment="1">
      <alignment/>
    </xf>
    <xf numFmtId="41" fontId="2" fillId="32" borderId="13" xfId="42" applyNumberFormat="1" applyFont="1" applyFill="1" applyBorder="1" applyAlignment="1">
      <alignment/>
    </xf>
    <xf numFmtId="41" fontId="7" fillId="32" borderId="13" xfId="44" applyNumberFormat="1" applyFont="1" applyFill="1" applyBorder="1" applyAlignment="1">
      <alignment/>
    </xf>
    <xf numFmtId="0" fontId="7" fillId="32" borderId="0" xfId="0" applyNumberFormat="1" applyFont="1" applyFill="1" applyAlignment="1">
      <alignment horizontal="left" vertical="center" wrapText="1"/>
    </xf>
    <xf numFmtId="0" fontId="10" fillId="32" borderId="0" xfId="0" applyFont="1" applyFill="1" applyAlignment="1">
      <alignment vertical="center"/>
    </xf>
    <xf numFmtId="41" fontId="7" fillId="32" borderId="11" xfId="42" applyNumberFormat="1" applyFont="1" applyFill="1" applyBorder="1" applyAlignment="1">
      <alignment vertical="center"/>
    </xf>
    <xf numFmtId="41" fontId="2" fillId="32" borderId="11" xfId="42" applyNumberFormat="1" applyFont="1" applyFill="1" applyBorder="1" applyAlignment="1">
      <alignment vertical="center"/>
    </xf>
    <xf numFmtId="41" fontId="2" fillId="32" borderId="0" xfId="42" applyNumberFormat="1" applyFont="1" applyFill="1" applyAlignment="1">
      <alignment vertical="center"/>
    </xf>
    <xf numFmtId="41" fontId="7" fillId="32" borderId="11" xfId="44" applyNumberFormat="1" applyFont="1" applyFill="1" applyBorder="1" applyAlignment="1">
      <alignment vertical="center"/>
    </xf>
    <xf numFmtId="179" fontId="7" fillId="32" borderId="0" xfId="42" applyNumberFormat="1" applyFont="1" applyFill="1" applyAlignment="1">
      <alignment/>
    </xf>
    <xf numFmtId="179" fontId="7" fillId="32" borderId="0" xfId="42" applyNumberFormat="1" applyFont="1" applyFill="1" applyBorder="1" applyAlignment="1">
      <alignment/>
    </xf>
    <xf numFmtId="179" fontId="2" fillId="32" borderId="0" xfId="42" applyNumberFormat="1" applyFont="1" applyFill="1" applyAlignment="1">
      <alignment/>
    </xf>
    <xf numFmtId="0" fontId="7" fillId="32" borderId="0" xfId="0" applyFont="1" applyFill="1" applyAlignment="1">
      <alignment vertical="center"/>
    </xf>
    <xf numFmtId="0" fontId="2" fillId="32" borderId="0" xfId="0" applyFont="1" applyFill="1" applyAlignment="1">
      <alignment horizontal="left" wrapText="1"/>
    </xf>
    <xf numFmtId="179" fontId="7" fillId="32" borderId="0" xfId="42" applyNumberFormat="1" applyFont="1" applyFill="1" applyAlignment="1">
      <alignment/>
    </xf>
    <xf numFmtId="179" fontId="7" fillId="32" borderId="0" xfId="42" applyNumberFormat="1" applyFont="1" applyFill="1" applyBorder="1" applyAlignment="1">
      <alignment/>
    </xf>
    <xf numFmtId="179" fontId="2" fillId="32" borderId="0" xfId="42" applyNumberFormat="1" applyFont="1" applyFill="1" applyAlignment="1">
      <alignment/>
    </xf>
    <xf numFmtId="0" fontId="2" fillId="32" borderId="0" xfId="0" applyFont="1" applyFill="1" applyAlignment="1">
      <alignment horizontal="left" wrapText="1" indent="1"/>
    </xf>
    <xf numFmtId="0" fontId="2" fillId="32" borderId="0" xfId="0" applyFont="1" applyFill="1" applyAlignment="1">
      <alignment wrapText="1"/>
    </xf>
    <xf numFmtId="43" fontId="7" fillId="32" borderId="0" xfId="42" applyFont="1" applyFill="1" applyAlignment="1">
      <alignment/>
    </xf>
    <xf numFmtId="43" fontId="7" fillId="32" borderId="0" xfId="42" applyFont="1" applyFill="1" applyBorder="1" applyAlignment="1">
      <alignment/>
    </xf>
    <xf numFmtId="43" fontId="2" fillId="32" borderId="0" xfId="42" applyFont="1" applyFill="1" applyAlignment="1">
      <alignment/>
    </xf>
    <xf numFmtId="43" fontId="7" fillId="32" borderId="0" xfId="42" applyFont="1" applyFill="1" applyAlignment="1">
      <alignment horizontal="right"/>
    </xf>
    <xf numFmtId="43" fontId="7" fillId="32" borderId="0" xfId="42" applyFont="1" applyFill="1" applyBorder="1" applyAlignment="1">
      <alignment horizontal="right"/>
    </xf>
    <xf numFmtId="43" fontId="2" fillId="32" borderId="0" xfId="42" applyFont="1" applyFill="1" applyAlignment="1">
      <alignment horizontal="right"/>
    </xf>
    <xf numFmtId="0" fontId="1" fillId="32" borderId="0" xfId="0" applyFont="1" applyFill="1" applyAlignment="1">
      <alignment/>
    </xf>
    <xf numFmtId="0" fontId="2" fillId="32" borderId="0" xfId="0" applyFont="1" applyFill="1" applyAlignment="1">
      <alignment horizontal="justify" vertical="top"/>
    </xf>
    <xf numFmtId="15" fontId="1" fillId="32" borderId="0" xfId="0" applyNumberFormat="1" applyFont="1" applyFill="1" applyAlignment="1" quotePrefix="1">
      <alignment/>
    </xf>
    <xf numFmtId="0" fontId="57" fillId="32" borderId="0" xfId="0" applyFont="1" applyFill="1" applyAlignment="1">
      <alignment/>
    </xf>
    <xf numFmtId="0" fontId="1" fillId="32" borderId="0" xfId="0" applyFont="1" applyFill="1" applyBorder="1" applyAlignment="1">
      <alignment/>
    </xf>
    <xf numFmtId="0" fontId="7" fillId="32" borderId="0" xfId="0" applyFont="1" applyFill="1" applyAlignment="1">
      <alignment horizontal="right" vertical="top" wrapText="1"/>
    </xf>
    <xf numFmtId="14" fontId="7" fillId="32" borderId="0" xfId="0" applyNumberFormat="1" applyFont="1" applyFill="1" applyAlignment="1" quotePrefix="1">
      <alignment horizontal="right"/>
    </xf>
    <xf numFmtId="0" fontId="12" fillId="32" borderId="0" xfId="0" applyFont="1" applyFill="1" applyAlignment="1">
      <alignment horizontal="right"/>
    </xf>
    <xf numFmtId="41" fontId="2" fillId="32" borderId="10" xfId="42" applyNumberFormat="1" applyFont="1" applyFill="1" applyBorder="1" applyAlignment="1">
      <alignment/>
    </xf>
    <xf numFmtId="0" fontId="2" fillId="32" borderId="0" xfId="0" applyFont="1" applyFill="1" applyAlignment="1">
      <alignment horizontal="left" indent="1"/>
    </xf>
    <xf numFmtId="41" fontId="2" fillId="32" borderId="14" xfId="42" applyNumberFormat="1" applyFont="1" applyFill="1" applyBorder="1" applyAlignment="1">
      <alignment/>
    </xf>
    <xf numFmtId="41" fontId="2" fillId="32" borderId="15" xfId="42" applyNumberFormat="1" applyFont="1" applyFill="1" applyBorder="1" applyAlignment="1">
      <alignment/>
    </xf>
    <xf numFmtId="41" fontId="2" fillId="32" borderId="16" xfId="42" applyNumberFormat="1" applyFont="1" applyFill="1" applyBorder="1" applyAlignment="1">
      <alignment/>
    </xf>
    <xf numFmtId="41" fontId="2" fillId="32" borderId="11" xfId="42" applyNumberFormat="1" applyFont="1" applyFill="1" applyBorder="1" applyAlignment="1">
      <alignment/>
    </xf>
    <xf numFmtId="0" fontId="2" fillId="32" borderId="0" xfId="0" applyFont="1" applyFill="1" applyAlignment="1">
      <alignment horizontal="left"/>
    </xf>
    <xf numFmtId="0" fontId="20" fillId="32" borderId="0" xfId="0" applyFont="1" applyFill="1" applyAlignment="1">
      <alignment/>
    </xf>
    <xf numFmtId="41" fontId="2" fillId="32" borderId="17" xfId="42" applyNumberFormat="1" applyFont="1" applyFill="1" applyBorder="1" applyAlignment="1">
      <alignment/>
    </xf>
    <xf numFmtId="179" fontId="20" fillId="32" borderId="0" xfId="0" applyNumberFormat="1" applyFont="1" applyFill="1" applyAlignment="1">
      <alignment/>
    </xf>
    <xf numFmtId="0" fontId="20" fillId="32" borderId="0" xfId="0" applyFont="1" applyFill="1" applyBorder="1" applyAlignment="1">
      <alignment/>
    </xf>
    <xf numFmtId="41" fontId="19" fillId="32" borderId="0" xfId="42" applyNumberFormat="1" applyFont="1" applyFill="1" applyBorder="1" applyAlignment="1">
      <alignment/>
    </xf>
    <xf numFmtId="0" fontId="7" fillId="32" borderId="0" xfId="0" applyFont="1" applyFill="1" applyAlignment="1">
      <alignment wrapText="1"/>
    </xf>
    <xf numFmtId="43" fontId="2" fillId="32" borderId="0" xfId="42" applyFont="1" applyFill="1" applyAlignment="1">
      <alignment/>
    </xf>
    <xf numFmtId="43" fontId="20" fillId="32" borderId="0" xfId="42" applyFont="1" applyFill="1" applyAlignment="1">
      <alignment/>
    </xf>
    <xf numFmtId="15" fontId="1" fillId="32" borderId="0" xfId="0" applyNumberFormat="1" applyFont="1" applyFill="1" applyAlignment="1" quotePrefix="1">
      <alignment horizontal="left" wrapText="1"/>
    </xf>
    <xf numFmtId="0" fontId="4" fillId="32" borderId="0" xfId="0" applyFont="1" applyFill="1" applyAlignment="1">
      <alignment horizontal="center"/>
    </xf>
    <xf numFmtId="0" fontId="6" fillId="32" borderId="0" xfId="59" applyFill="1">
      <alignment/>
      <protection/>
    </xf>
    <xf numFmtId="0" fontId="6" fillId="32" borderId="0" xfId="0" applyFont="1" applyFill="1" applyAlignment="1">
      <alignment horizontal="center"/>
    </xf>
    <xf numFmtId="41" fontId="1" fillId="32" borderId="0" xfId="0" applyNumberFormat="1" applyFont="1" applyFill="1" applyAlignment="1">
      <alignment/>
    </xf>
    <xf numFmtId="41" fontId="1" fillId="32" borderId="0" xfId="0" applyNumberFormat="1" applyFont="1" applyFill="1" applyBorder="1" applyAlignment="1">
      <alignment/>
    </xf>
    <xf numFmtId="41" fontId="3" fillId="32" borderId="0" xfId="0" applyNumberFormat="1" applyFont="1" applyFill="1" applyBorder="1" applyAlignment="1">
      <alignment horizontal="right"/>
    </xf>
    <xf numFmtId="0" fontId="3" fillId="32" borderId="0" xfId="0" applyFont="1" applyFill="1" applyBorder="1" applyAlignment="1">
      <alignment horizontal="right"/>
    </xf>
    <xf numFmtId="0" fontId="2" fillId="32" borderId="0" xfId="59" applyFont="1" applyFill="1" applyAlignment="1">
      <alignment wrapText="1"/>
      <protection/>
    </xf>
    <xf numFmtId="0" fontId="2" fillId="32" borderId="0" xfId="59" applyFont="1" applyFill="1">
      <alignment/>
      <protection/>
    </xf>
    <xf numFmtId="41" fontId="7" fillId="32" borderId="0" xfId="0" applyNumberFormat="1" applyFont="1" applyFill="1" applyAlignment="1">
      <alignment horizontal="right"/>
    </xf>
    <xf numFmtId="179" fontId="2" fillId="32" borderId="0" xfId="42" applyNumberFormat="1" applyFont="1" applyFill="1" applyBorder="1" applyAlignment="1">
      <alignment/>
    </xf>
    <xf numFmtId="0" fontId="15" fillId="32" borderId="0" xfId="0" applyFont="1" applyFill="1" applyAlignment="1">
      <alignment/>
    </xf>
    <xf numFmtId="179" fontId="2" fillId="32" borderId="0" xfId="42" applyNumberFormat="1" applyFont="1" applyFill="1" applyAlignment="1" applyProtection="1">
      <alignment horizontal="left"/>
      <protection/>
    </xf>
    <xf numFmtId="41" fontId="2" fillId="32" borderId="0" xfId="59" applyNumberFormat="1" applyFont="1" applyFill="1">
      <alignment/>
      <protection/>
    </xf>
    <xf numFmtId="179" fontId="2" fillId="32" borderId="0" xfId="42" applyNumberFormat="1" applyFont="1" applyFill="1" applyAlignment="1" applyProtection="1" quotePrefix="1">
      <alignment horizontal="left"/>
      <protection/>
    </xf>
    <xf numFmtId="0" fontId="7" fillId="32" borderId="0" xfId="0" applyFont="1" applyFill="1" applyAlignment="1">
      <alignment horizontal="left"/>
    </xf>
    <xf numFmtId="179" fontId="2" fillId="32" borderId="0" xfId="42" applyNumberFormat="1" applyFont="1" applyFill="1" applyAlignment="1" quotePrefix="1">
      <alignment horizontal="left"/>
    </xf>
    <xf numFmtId="41" fontId="2" fillId="32" borderId="0" xfId="44" applyNumberFormat="1" applyFont="1" applyFill="1" applyAlignment="1">
      <alignment/>
    </xf>
    <xf numFmtId="41" fontId="6" fillId="32" borderId="0" xfId="59" applyNumberFormat="1" applyFill="1">
      <alignment/>
      <protection/>
    </xf>
    <xf numFmtId="0" fontId="6" fillId="32" borderId="0" xfId="59" applyFont="1" applyFill="1">
      <alignment/>
      <protection/>
    </xf>
    <xf numFmtId="0" fontId="6" fillId="32" borderId="0" xfId="59" applyFont="1" applyFill="1">
      <alignment/>
      <protection/>
    </xf>
    <xf numFmtId="15" fontId="6" fillId="32" borderId="0" xfId="59" applyNumberFormat="1" applyFont="1" applyFill="1" quotePrefix="1">
      <alignment/>
      <protection/>
    </xf>
    <xf numFmtId="41" fontId="6" fillId="32" borderId="0" xfId="59" applyNumberFormat="1" applyFont="1" applyFill="1">
      <alignment/>
      <protection/>
    </xf>
    <xf numFmtId="0" fontId="6" fillId="32" borderId="0" xfId="59" applyFont="1" applyFill="1" applyBorder="1">
      <alignment/>
      <protection/>
    </xf>
    <xf numFmtId="0" fontId="2" fillId="32" borderId="0" xfId="0" applyFont="1" applyFill="1" applyAlignment="1">
      <alignment horizontal="justify" vertical="top" wrapText="1"/>
    </xf>
    <xf numFmtId="0" fontId="2" fillId="32" borderId="0" xfId="0" applyFont="1" applyFill="1" applyAlignment="1">
      <alignment horizontal="justify" vertical="top" wrapText="1"/>
    </xf>
    <xf numFmtId="0" fontId="7" fillId="32" borderId="0" xfId="0" applyFont="1" applyFill="1" applyAlignment="1" quotePrefix="1">
      <alignment vertical="top" wrapText="1"/>
    </xf>
    <xf numFmtId="0" fontId="11" fillId="32" borderId="0" xfId="0" applyFont="1" applyFill="1" applyAlignment="1" quotePrefix="1">
      <alignment vertical="top" wrapText="1"/>
    </xf>
    <xf numFmtId="0" fontId="5" fillId="32" borderId="0" xfId="0" applyFont="1" applyFill="1" applyAlignment="1" quotePrefix="1">
      <alignment/>
    </xf>
    <xf numFmtId="0" fontId="7" fillId="32" borderId="10" xfId="59" applyFont="1" applyFill="1" applyBorder="1" applyAlignment="1">
      <alignment horizontal="center"/>
      <protection/>
    </xf>
    <xf numFmtId="0" fontId="12" fillId="32" borderId="0" xfId="59" applyFont="1" applyFill="1" applyAlignment="1">
      <alignment horizontal="center"/>
      <protection/>
    </xf>
    <xf numFmtId="0" fontId="12" fillId="32" borderId="0" xfId="59" applyFont="1" applyFill="1" applyAlignment="1">
      <alignment horizontal="right"/>
      <protection/>
    </xf>
    <xf numFmtId="0" fontId="3" fillId="32" borderId="0" xfId="0" applyFont="1" applyFill="1" applyAlignment="1" quotePrefix="1">
      <alignment/>
    </xf>
    <xf numFmtId="0" fontId="7" fillId="32" borderId="0" xfId="59" applyFont="1" applyFill="1" applyAlignment="1">
      <alignment horizontal="center" wrapText="1"/>
      <protection/>
    </xf>
    <xf numFmtId="0" fontId="6" fillId="32" borderId="0" xfId="59" applyFill="1" applyAlignment="1">
      <alignment horizontal="right" vertical="top" wrapText="1"/>
      <protection/>
    </xf>
    <xf numFmtId="0" fontId="7" fillId="32" borderId="0" xfId="59" applyFont="1" applyFill="1" applyAlignment="1">
      <alignment horizontal="right" wrapText="1"/>
      <protection/>
    </xf>
    <xf numFmtId="0" fontId="12" fillId="32" borderId="0" xfId="59" applyFont="1" applyFill="1" applyAlignment="1">
      <alignment horizontal="center" wrapText="1"/>
      <protection/>
    </xf>
    <xf numFmtId="0" fontId="7" fillId="32" borderId="0" xfId="59" applyFont="1" applyFill="1">
      <alignment/>
      <protection/>
    </xf>
    <xf numFmtId="0" fontId="2" fillId="32" borderId="0" xfId="59" applyFont="1" applyFill="1" applyBorder="1" applyAlignment="1">
      <alignment wrapText="1"/>
      <protection/>
    </xf>
    <xf numFmtId="41" fontId="2" fillId="32" borderId="0" xfId="42" applyNumberFormat="1" applyFont="1" applyFill="1" applyAlignment="1">
      <alignment wrapText="1"/>
    </xf>
    <xf numFmtId="0" fontId="6" fillId="32" borderId="0" xfId="59" applyFont="1" applyFill="1" applyAlignment="1">
      <alignment wrapText="1"/>
      <protection/>
    </xf>
    <xf numFmtId="0" fontId="6" fillId="32" borderId="0" xfId="59" applyFill="1" applyAlignment="1">
      <alignment wrapText="1"/>
      <protection/>
    </xf>
    <xf numFmtId="0" fontId="7" fillId="32" borderId="0" xfId="59" applyFont="1" applyFill="1" applyAlignment="1">
      <alignment wrapText="1"/>
      <protection/>
    </xf>
    <xf numFmtId="179" fontId="6" fillId="32" borderId="0" xfId="59" applyNumberFormat="1" applyFont="1" applyFill="1">
      <alignment/>
      <protection/>
    </xf>
    <xf numFmtId="179" fontId="6" fillId="32" borderId="0" xfId="59" applyNumberFormat="1" applyFont="1" applyFill="1" applyAlignment="1">
      <alignment/>
      <protection/>
    </xf>
    <xf numFmtId="0" fontId="6" fillId="32" borderId="0" xfId="59" applyFont="1" applyFill="1" applyAlignment="1">
      <alignment/>
      <protection/>
    </xf>
    <xf numFmtId="0" fontId="2" fillId="32" borderId="0" xfId="59" applyFont="1" applyFill="1" applyAlignment="1">
      <alignment wrapText="1"/>
      <protection/>
    </xf>
    <xf numFmtId="0" fontId="2" fillId="32" borderId="0" xfId="0" applyFont="1" applyFill="1" applyAlignment="1">
      <alignment vertical="top" wrapText="1"/>
    </xf>
    <xf numFmtId="0" fontId="0" fillId="32" borderId="0" xfId="0" applyFill="1" applyAlignment="1">
      <alignment vertical="top" wrapText="1"/>
    </xf>
    <xf numFmtId="15" fontId="6" fillId="32" borderId="0" xfId="59" applyNumberFormat="1" applyFill="1" quotePrefix="1">
      <alignment/>
      <protection/>
    </xf>
    <xf numFmtId="0" fontId="3" fillId="32" borderId="0" xfId="0" applyFont="1" applyFill="1" applyBorder="1" applyAlignment="1">
      <alignment/>
    </xf>
    <xf numFmtId="0" fontId="1" fillId="32" borderId="0" xfId="0" applyFont="1" applyFill="1" applyAlignment="1">
      <alignment horizontal="justify" vertical="top" wrapText="1"/>
    </xf>
    <xf numFmtId="0" fontId="1" fillId="32" borderId="0" xfId="0" applyFont="1" applyFill="1" applyAlignment="1">
      <alignment vertical="top" wrapText="1"/>
    </xf>
    <xf numFmtId="0" fontId="3" fillId="32" borderId="0" xfId="0" applyFont="1" applyFill="1" applyAlignment="1">
      <alignment/>
    </xf>
    <xf numFmtId="0" fontId="3" fillId="32" borderId="0" xfId="0" applyFont="1" applyFill="1" applyAlignment="1">
      <alignment horizontal="left"/>
    </xf>
    <xf numFmtId="0" fontId="3" fillId="32" borderId="0" xfId="0" applyFont="1" applyFill="1" applyAlignment="1">
      <alignment horizontal="justify" wrapText="1"/>
    </xf>
    <xf numFmtId="0" fontId="1" fillId="32" borderId="0" xfId="0" applyFont="1" applyFill="1" applyAlignment="1">
      <alignment horizontal="justify" wrapText="1"/>
    </xf>
    <xf numFmtId="0" fontId="0" fillId="32" borderId="0" xfId="0" applyFont="1" applyFill="1" applyAlignment="1">
      <alignment horizontal="justify" wrapText="1"/>
    </xf>
    <xf numFmtId="0" fontId="1" fillId="32" borderId="0" xfId="0" applyFont="1" applyFill="1" applyAlignment="1">
      <alignment wrapText="1"/>
    </xf>
    <xf numFmtId="0" fontId="1" fillId="32" borderId="0" xfId="0" applyFont="1" applyFill="1" applyAlignment="1">
      <alignment horizontal="justify"/>
    </xf>
    <xf numFmtId="0" fontId="16" fillId="32" borderId="0" xfId="0" applyFont="1" applyFill="1" applyAlignment="1">
      <alignment/>
    </xf>
    <xf numFmtId="0" fontId="0" fillId="32" borderId="0" xfId="0" applyFont="1" applyFill="1" applyAlignment="1">
      <alignment/>
    </xf>
    <xf numFmtId="0" fontId="1" fillId="32" borderId="0" xfId="0" applyFont="1" applyFill="1" applyAlignment="1" applyProtection="1">
      <alignment wrapText="1"/>
      <protection locked="0"/>
    </xf>
    <xf numFmtId="0" fontId="0" fillId="32" borderId="0" xfId="0" applyFont="1" applyFill="1" applyAlignment="1">
      <alignment wrapText="1"/>
    </xf>
    <xf numFmtId="0" fontId="1" fillId="32" borderId="0" xfId="0" applyFont="1" applyFill="1" applyAlignment="1">
      <alignment horizontal="justify"/>
    </xf>
    <xf numFmtId="0" fontId="1" fillId="32" borderId="0" xfId="0" applyFont="1" applyFill="1" applyAlignment="1">
      <alignment vertical="top"/>
    </xf>
    <xf numFmtId="0" fontId="3" fillId="32" borderId="0" xfId="0" applyFont="1" applyFill="1" applyAlignment="1">
      <alignment horizontal="center" wrapText="1"/>
    </xf>
    <xf numFmtId="179" fontId="3" fillId="32" borderId="0" xfId="42" applyNumberFormat="1" applyFont="1" applyFill="1" applyBorder="1" applyAlignment="1">
      <alignment horizontal="right"/>
    </xf>
    <xf numFmtId="0" fontId="17" fillId="32" borderId="0" xfId="0" applyFont="1" applyFill="1" applyBorder="1" applyAlignment="1">
      <alignment horizontal="left"/>
    </xf>
    <xf numFmtId="41" fontId="1" fillId="32" borderId="0" xfId="42" applyNumberFormat="1" applyFont="1" applyFill="1" applyBorder="1" applyAlignment="1">
      <alignment horizontal="right"/>
    </xf>
    <xf numFmtId="41" fontId="1" fillId="32" borderId="10" xfId="42" applyNumberFormat="1" applyFont="1" applyFill="1" applyBorder="1" applyAlignment="1">
      <alignment/>
    </xf>
    <xf numFmtId="41" fontId="1" fillId="32" borderId="10" xfId="42" applyNumberFormat="1" applyFont="1" applyFill="1" applyBorder="1" applyAlignment="1">
      <alignment horizontal="right"/>
    </xf>
    <xf numFmtId="41" fontId="1" fillId="32" borderId="12" xfId="42" applyNumberFormat="1" applyFont="1" applyFill="1" applyBorder="1" applyAlignment="1">
      <alignment horizontal="right"/>
    </xf>
    <xf numFmtId="41" fontId="1" fillId="32" borderId="0" xfId="42" applyNumberFormat="1" applyFont="1" applyFill="1" applyAlignment="1">
      <alignment/>
    </xf>
    <xf numFmtId="41" fontId="1" fillId="32" borderId="0" xfId="0" applyNumberFormat="1" applyFont="1" applyFill="1" applyBorder="1" applyAlignment="1">
      <alignment horizontal="right"/>
    </xf>
    <xf numFmtId="0" fontId="3" fillId="32" borderId="0" xfId="0" applyFont="1" applyFill="1" applyAlignment="1">
      <alignment wrapText="1"/>
    </xf>
    <xf numFmtId="0" fontId="1" fillId="32" borderId="0" xfId="0" applyFont="1" applyFill="1" applyAlignment="1">
      <alignment wrapText="1"/>
    </xf>
    <xf numFmtId="41" fontId="1" fillId="32" borderId="0" xfId="0" applyNumberFormat="1" applyFont="1" applyFill="1" applyAlignment="1">
      <alignment wrapText="1"/>
    </xf>
    <xf numFmtId="41" fontId="1" fillId="32" borderId="0" xfId="42" applyNumberFormat="1" applyFont="1" applyFill="1" applyAlignment="1">
      <alignment wrapText="1"/>
    </xf>
    <xf numFmtId="41" fontId="3" fillId="32" borderId="0" xfId="0" applyNumberFormat="1" applyFont="1" applyFill="1" applyAlignment="1">
      <alignment wrapText="1"/>
    </xf>
    <xf numFmtId="41" fontId="1" fillId="32" borderId="10" xfId="42" applyNumberFormat="1" applyFont="1" applyFill="1" applyBorder="1" applyAlignment="1">
      <alignment wrapText="1"/>
    </xf>
    <xf numFmtId="41" fontId="3" fillId="32" borderId="0" xfId="0" applyNumberFormat="1" applyFont="1" applyFill="1" applyAlignment="1">
      <alignment/>
    </xf>
    <xf numFmtId="41" fontId="1" fillId="32" borderId="10" xfId="0" applyNumberFormat="1" applyFont="1" applyFill="1" applyBorder="1" applyAlignment="1">
      <alignment/>
    </xf>
    <xf numFmtId="41" fontId="1" fillId="32" borderId="11" xfId="0" applyNumberFormat="1" applyFont="1" applyFill="1" applyBorder="1" applyAlignment="1">
      <alignment/>
    </xf>
    <xf numFmtId="41" fontId="3" fillId="32" borderId="0" xfId="42" applyNumberFormat="1" applyFont="1" applyFill="1" applyBorder="1" applyAlignment="1">
      <alignment horizontal="right"/>
    </xf>
    <xf numFmtId="0" fontId="1" fillId="32" borderId="0" xfId="0" applyFont="1" applyFill="1" applyBorder="1" applyAlignment="1">
      <alignment horizontal="right"/>
    </xf>
    <xf numFmtId="179" fontId="1" fillId="32" borderId="0" xfId="42" applyNumberFormat="1" applyFont="1" applyFill="1" applyBorder="1" applyAlignment="1">
      <alignment horizontal="right"/>
    </xf>
    <xf numFmtId="0" fontId="17" fillId="32" borderId="0" xfId="0" applyFont="1" applyFill="1" applyAlignment="1">
      <alignment horizontal="left" wrapText="1"/>
    </xf>
    <xf numFmtId="0" fontId="1" fillId="32" borderId="0" xfId="0" applyFont="1" applyFill="1" applyAlignment="1">
      <alignment horizontal="left" wrapText="1"/>
    </xf>
    <xf numFmtId="41" fontId="1" fillId="32" borderId="12" xfId="0" applyNumberFormat="1" applyFont="1" applyFill="1" applyBorder="1" applyAlignment="1">
      <alignment/>
    </xf>
    <xf numFmtId="41" fontId="1" fillId="32" borderId="13" xfId="0" applyNumberFormat="1" applyFont="1" applyFill="1" applyBorder="1" applyAlignment="1">
      <alignment/>
    </xf>
    <xf numFmtId="0" fontId="17" fillId="32" borderId="0" xfId="0" applyFont="1" applyFill="1" applyAlignment="1">
      <alignment wrapText="1"/>
    </xf>
    <xf numFmtId="41" fontId="1" fillId="32" borderId="0" xfId="0" applyNumberFormat="1" applyFont="1" applyFill="1" applyAlignment="1">
      <alignment horizontal="right"/>
    </xf>
    <xf numFmtId="0" fontId="17" fillId="32" borderId="0" xfId="0" applyFont="1" applyFill="1" applyAlignment="1">
      <alignment/>
    </xf>
    <xf numFmtId="0" fontId="1" fillId="32" borderId="0" xfId="0" applyFont="1" applyFill="1" applyAlignment="1">
      <alignment horizontal="justify" vertical="top" wrapText="1"/>
    </xf>
    <xf numFmtId="0" fontId="1" fillId="32" borderId="0" xfId="0" applyFont="1" applyFill="1" applyAlignment="1">
      <alignment horizontal="left" vertical="top" wrapText="1"/>
    </xf>
    <xf numFmtId="0" fontId="17" fillId="32" borderId="0" xfId="0" applyFont="1" applyFill="1" applyAlignment="1">
      <alignment horizontal="left" vertical="top"/>
    </xf>
    <xf numFmtId="41" fontId="1" fillId="32" borderId="0" xfId="0" applyNumberFormat="1" applyFont="1" applyFill="1" applyAlignment="1">
      <alignment horizontal="justify"/>
    </xf>
    <xf numFmtId="0" fontId="3" fillId="32" borderId="0" xfId="0" applyFont="1" applyFill="1" applyAlignment="1">
      <alignment/>
    </xf>
    <xf numFmtId="0" fontId="0" fillId="32" borderId="0" xfId="0" applyFill="1" applyAlignment="1">
      <alignment/>
    </xf>
    <xf numFmtId="0" fontId="3" fillId="32" borderId="0" xfId="0" applyFont="1" applyFill="1" applyAlignment="1">
      <alignment horizontal="justify" vertical="top"/>
    </xf>
    <xf numFmtId="0" fontId="1" fillId="32" borderId="0" xfId="0" applyFont="1" applyFill="1" applyAlignment="1">
      <alignment horizontal="center" vertical="top" wrapText="1"/>
    </xf>
    <xf numFmtId="0" fontId="1" fillId="32" borderId="0" xfId="0" applyFont="1" applyFill="1" applyAlignment="1">
      <alignment horizontal="left" vertical="top" wrapText="1"/>
    </xf>
    <xf numFmtId="0" fontId="21" fillId="32" borderId="0" xfId="0" applyFont="1" applyFill="1" applyAlignment="1">
      <alignment horizontal="left" vertical="top" wrapText="1"/>
    </xf>
    <xf numFmtId="41" fontId="1" fillId="32" borderId="0" xfId="0" applyNumberFormat="1" applyFont="1" applyFill="1" applyAlignment="1">
      <alignment horizontal="right" vertical="top" wrapText="1"/>
    </xf>
    <xf numFmtId="41" fontId="1" fillId="32" borderId="0" xfId="42" applyNumberFormat="1" applyFont="1" applyFill="1" applyAlignment="1">
      <alignment horizontal="right"/>
    </xf>
    <xf numFmtId="0" fontId="1" fillId="32" borderId="0" xfId="0" applyFont="1" applyFill="1" applyAlignment="1">
      <alignment horizontal="justify" vertical="top"/>
    </xf>
    <xf numFmtId="0" fontId="17" fillId="32" borderId="0" xfId="0" applyFont="1" applyFill="1" applyAlignment="1">
      <alignment vertical="top"/>
    </xf>
    <xf numFmtId="41" fontId="1" fillId="32" borderId="0" xfId="0" applyNumberFormat="1" applyFont="1" applyFill="1" applyAlignment="1">
      <alignment horizontal="right" vertical="top"/>
    </xf>
    <xf numFmtId="0" fontId="1" fillId="32" borderId="0" xfId="0" applyFont="1" applyFill="1" applyAlignment="1" quotePrefix="1">
      <alignment/>
    </xf>
    <xf numFmtId="0" fontId="18" fillId="32" borderId="0" xfId="0" applyFont="1" applyFill="1" applyAlignment="1">
      <alignment/>
    </xf>
    <xf numFmtId="41" fontId="1" fillId="32" borderId="0" xfId="0" applyNumberFormat="1" applyFont="1" applyFill="1" applyAlignment="1">
      <alignment vertical="top"/>
    </xf>
    <xf numFmtId="41" fontId="1" fillId="32" borderId="11" xfId="0" applyNumberFormat="1" applyFont="1" applyFill="1" applyBorder="1" applyAlignment="1">
      <alignment horizontal="right" vertical="top"/>
    </xf>
    <xf numFmtId="0" fontId="1" fillId="32" borderId="0" xfId="0" applyFont="1" applyFill="1" applyAlignment="1">
      <alignment horizontal="left" vertical="top"/>
    </xf>
    <xf numFmtId="41" fontId="1" fillId="32" borderId="11" xfId="0" applyNumberFormat="1" applyFont="1" applyFill="1" applyBorder="1" applyAlignment="1">
      <alignment horizontal="right"/>
    </xf>
    <xf numFmtId="41" fontId="3" fillId="32" borderId="0" xfId="0" applyNumberFormat="1" applyFont="1" applyFill="1" applyAlignment="1">
      <alignment horizontal="right" vertical="top"/>
    </xf>
    <xf numFmtId="0" fontId="1" fillId="32" borderId="0" xfId="0" applyFont="1" applyFill="1" applyAlignment="1">
      <alignment horizontal="center" vertical="center"/>
    </xf>
    <xf numFmtId="179" fontId="1" fillId="32" borderId="0" xfId="42" applyNumberFormat="1" applyFont="1" applyFill="1" applyAlignment="1">
      <alignment/>
    </xf>
    <xf numFmtId="0" fontId="3" fillId="32" borderId="0" xfId="0" applyFont="1" applyFill="1" applyAlignment="1">
      <alignment vertical="top"/>
    </xf>
    <xf numFmtId="0" fontId="3" fillId="32" borderId="0" xfId="0" applyFont="1" applyFill="1" applyAlignment="1">
      <alignment horizontal="justify" vertical="top" wrapText="1"/>
    </xf>
    <xf numFmtId="0" fontId="1" fillId="32" borderId="0" xfId="0" applyFont="1" applyFill="1" applyBorder="1" applyAlignment="1">
      <alignment horizontal="justify"/>
    </xf>
    <xf numFmtId="0" fontId="3" fillId="32" borderId="0" xfId="0" applyFont="1" applyFill="1" applyBorder="1" applyAlignment="1">
      <alignment horizontal="right" vertical="justify"/>
    </xf>
    <xf numFmtId="179" fontId="1" fillId="32" borderId="0" xfId="42" applyNumberFormat="1" applyFont="1" applyFill="1" applyAlignment="1">
      <alignment horizontal="justify"/>
    </xf>
    <xf numFmtId="14" fontId="3" fillId="32" borderId="0" xfId="0" applyNumberFormat="1" applyFont="1" applyFill="1" applyBorder="1" applyAlignment="1">
      <alignment horizontal="right"/>
    </xf>
    <xf numFmtId="14" fontId="3" fillId="32" borderId="0" xfId="0" applyNumberFormat="1" applyFont="1" applyFill="1" applyBorder="1" applyAlignment="1" quotePrefix="1">
      <alignment horizontal="right"/>
    </xf>
    <xf numFmtId="0" fontId="3" fillId="32" borderId="0" xfId="0" applyFont="1" applyFill="1" applyBorder="1" applyAlignment="1">
      <alignment horizontal="left"/>
    </xf>
    <xf numFmtId="0" fontId="3" fillId="32" borderId="0" xfId="0" applyFont="1" applyFill="1" applyBorder="1" applyAlignment="1">
      <alignment horizontal="left"/>
    </xf>
    <xf numFmtId="43" fontId="1" fillId="32" borderId="0" xfId="42" applyFont="1" applyFill="1" applyBorder="1" applyAlignment="1">
      <alignment/>
    </xf>
    <xf numFmtId="10" fontId="1" fillId="32" borderId="0" xfId="62" applyNumberFormat="1" applyFont="1" applyFill="1" applyBorder="1" applyAlignment="1">
      <alignment/>
    </xf>
    <xf numFmtId="0" fontId="3" fillId="32" borderId="0" xfId="0" applyFont="1" applyFill="1" applyBorder="1" applyAlignment="1">
      <alignment horizontal="right" wrapText="1"/>
    </xf>
    <xf numFmtId="0" fontId="1" fillId="32" borderId="0" xfId="0" applyFont="1" applyFill="1" applyAlignment="1">
      <alignment horizontal="justify" vertical="top"/>
    </xf>
    <xf numFmtId="41" fontId="1" fillId="32" borderId="0" xfId="0" applyNumberFormat="1" applyFont="1" applyFill="1" applyAlignment="1">
      <alignment horizontal="justify" vertical="top"/>
    </xf>
    <xf numFmtId="0" fontId="3" fillId="32" borderId="0" xfId="0" applyFont="1" applyFill="1" applyAlignment="1">
      <alignment horizontal="justify" wrapText="1"/>
    </xf>
    <xf numFmtId="41" fontId="1" fillId="32" borderId="0" xfId="0" applyNumberFormat="1" applyFont="1" applyFill="1" applyBorder="1" applyAlignment="1">
      <alignment/>
    </xf>
    <xf numFmtId="0" fontId="1" fillId="32" borderId="0" xfId="0" applyFont="1" applyFill="1" applyAlignment="1">
      <alignment horizontal="center" vertical="top"/>
    </xf>
    <xf numFmtId="0" fontId="58" fillId="32" borderId="0" xfId="0" applyFont="1" applyFill="1" applyAlignment="1">
      <alignment horizontal="justify" vertical="center" wrapText="1"/>
    </xf>
    <xf numFmtId="0" fontId="17" fillId="32" borderId="0" xfId="0" applyFont="1" applyFill="1" applyBorder="1" applyAlignment="1">
      <alignment/>
    </xf>
    <xf numFmtId="41" fontId="3" fillId="32" borderId="0" xfId="0" applyNumberFormat="1" applyFont="1" applyFill="1" applyBorder="1" applyAlignment="1">
      <alignment horizontal="right" vertical="justify"/>
    </xf>
    <xf numFmtId="0" fontId="1" fillId="32" borderId="0" xfId="0" applyFont="1" applyFill="1" applyAlignment="1">
      <alignment vertical="top" wrapText="1"/>
    </xf>
    <xf numFmtId="0" fontId="3" fillId="32" borderId="0" xfId="0" applyFont="1" applyFill="1" applyAlignment="1">
      <alignment horizontal="right"/>
    </xf>
    <xf numFmtId="41" fontId="3" fillId="32" borderId="0" xfId="0" applyNumberFormat="1" applyFont="1" applyFill="1" applyAlignment="1">
      <alignment horizontal="right" wrapText="1"/>
    </xf>
    <xf numFmtId="0" fontId="3" fillId="32" borderId="0" xfId="0" applyFont="1" applyFill="1" applyAlignment="1">
      <alignment horizontal="center"/>
    </xf>
    <xf numFmtId="41" fontId="3" fillId="32" borderId="0" xfId="0" applyNumberFormat="1" applyFont="1" applyFill="1" applyAlignment="1">
      <alignment horizontal="right"/>
    </xf>
    <xf numFmtId="41" fontId="1" fillId="32" borderId="0" xfId="58" applyNumberFormat="1" applyFont="1" applyFill="1">
      <alignment/>
      <protection/>
    </xf>
    <xf numFmtId="41" fontId="1" fillId="32" borderId="10" xfId="58" applyNumberFormat="1" applyFont="1" applyFill="1" applyBorder="1">
      <alignment/>
      <protection/>
    </xf>
    <xf numFmtId="41" fontId="1" fillId="32" borderId="11" xfId="58" applyNumberFormat="1" applyFont="1" applyFill="1" applyBorder="1">
      <alignment/>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sheet" xfId="59"/>
    <cellStyle name="Note" xfId="60"/>
    <cellStyle name="Output" xfId="61"/>
    <cellStyle name="Percent" xfId="62"/>
    <cellStyle name="Percent 2"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10</xdr:row>
      <xdr:rowOff>0</xdr:rowOff>
    </xdr:from>
    <xdr:to>
      <xdr:col>16</xdr:col>
      <xdr:colOff>0</xdr:colOff>
      <xdr:row>14</xdr:row>
      <xdr:rowOff>0</xdr:rowOff>
    </xdr:to>
    <xdr:sp>
      <xdr:nvSpPr>
        <xdr:cNvPr id="1" name="TextBox 1"/>
        <xdr:cNvSpPr txBox="1">
          <a:spLocks noChangeArrowheads="1"/>
        </xdr:cNvSpPr>
      </xdr:nvSpPr>
      <xdr:spPr>
        <a:xfrm>
          <a:off x="571500" y="1714500"/>
          <a:ext cx="6210300" cy="647700"/>
        </a:xfrm>
        <a:prstGeom prst="rect">
          <a:avLst/>
        </a:prstGeom>
        <a:solidFill>
          <a:srgbClr val="FFFFFF"/>
        </a:solidFill>
        <a:ln w="9525" cmpd="sng">
          <a:noFill/>
        </a:ln>
      </xdr:spPr>
      <xdr:txBody>
        <a:bodyPr vertOverflow="clip" wrap="square"/>
        <a:p>
          <a:pPr algn="just">
            <a:defRPr/>
          </a:pPr>
          <a:r>
            <a:rPr lang="en-US" cap="none" sz="1000" b="0" i="0" u="none" baseline="0">
              <a:solidFill>
                <a:srgbClr val="000000"/>
              </a:solidFill>
              <a:latin typeface="Times New Roman"/>
              <a:ea typeface="Times New Roman"/>
              <a:cs typeface="Times New Roman"/>
            </a:rPr>
            <a:t>During the quarter under review,</a:t>
          </a:r>
          <a:r>
            <a:rPr lang="en-US" cap="none" sz="1000" b="0" i="0" u="none" baseline="0">
              <a:solidFill>
                <a:srgbClr val="000000"/>
              </a:solidFill>
              <a:latin typeface="Times New Roman"/>
              <a:ea typeface="Times New Roman"/>
              <a:cs typeface="Times New Roman"/>
            </a:rPr>
            <a:t> there was no turnover recorded as all projects had ceased. The Group registered a profit of RM1.3 million, which arose from the disposal of machinery, compared to a loss of RM4.7 million in the preceeding year corresponding quarter.</a:t>
          </a:r>
        </a:p>
      </xdr:txBody>
    </xdr:sp>
    <xdr:clientData/>
  </xdr:twoCellAnchor>
  <xdr:twoCellAnchor>
    <xdr:from>
      <xdr:col>2</xdr:col>
      <xdr:colOff>0</xdr:colOff>
      <xdr:row>14</xdr:row>
      <xdr:rowOff>0</xdr:rowOff>
    </xdr:from>
    <xdr:to>
      <xdr:col>16</xdr:col>
      <xdr:colOff>0</xdr:colOff>
      <xdr:row>19</xdr:row>
      <xdr:rowOff>0</xdr:rowOff>
    </xdr:to>
    <xdr:sp>
      <xdr:nvSpPr>
        <xdr:cNvPr id="2" name="TextBox 2"/>
        <xdr:cNvSpPr txBox="1">
          <a:spLocks noChangeArrowheads="1"/>
        </xdr:cNvSpPr>
      </xdr:nvSpPr>
      <xdr:spPr>
        <a:xfrm>
          <a:off x="571500" y="2362200"/>
          <a:ext cx="6210300" cy="809625"/>
        </a:xfrm>
        <a:prstGeom prst="rect">
          <a:avLst/>
        </a:prstGeom>
        <a:solidFill>
          <a:srgbClr val="FFFFFF"/>
        </a:solidFill>
        <a:ln w="9525" cmpd="sng">
          <a:noFill/>
        </a:ln>
      </xdr:spPr>
      <xdr:txBody>
        <a:bodyPr vertOverflow="clip" wrap="square"/>
        <a:p>
          <a:pPr algn="just">
            <a:defRPr/>
          </a:pPr>
          <a:r>
            <a:rPr lang="en-US" cap="none" sz="1000" b="0" i="0" u="none" baseline="0">
              <a:solidFill>
                <a:srgbClr val="000000"/>
              </a:solidFill>
              <a:latin typeface="Times New Roman"/>
              <a:ea typeface="Times New Roman"/>
              <a:cs typeface="Times New Roman"/>
            </a:rPr>
            <a:t>Similarly,</a:t>
          </a:r>
          <a:r>
            <a:rPr lang="en-US" cap="none" sz="1000" b="0" i="0" u="none" baseline="0">
              <a:solidFill>
                <a:srgbClr val="000000"/>
              </a:solidFill>
              <a:latin typeface="Times New Roman"/>
              <a:ea typeface="Times New Roman"/>
              <a:cs typeface="Times New Roman"/>
            </a:rPr>
            <a:t> for the cumulative quarter results, the Group recognised a profit of RM0.8 million, with income mainly from the disposal of machinery of RM3.0 million; offset by the operating and other expenses of RM2.2 million. The preceeding cumulative quarter results contained the exceptional items arising from provisions for amounts due from contract customers and allowance for doubtful debts amounting to RM51.6 million in aggregate.</a:t>
          </a:r>
        </a:p>
      </xdr:txBody>
    </xdr:sp>
    <xdr:clientData/>
  </xdr:twoCellAnchor>
  <xdr:twoCellAnchor>
    <xdr:from>
      <xdr:col>2</xdr:col>
      <xdr:colOff>0</xdr:colOff>
      <xdr:row>30</xdr:row>
      <xdr:rowOff>0</xdr:rowOff>
    </xdr:from>
    <xdr:to>
      <xdr:col>16</xdr:col>
      <xdr:colOff>0</xdr:colOff>
      <xdr:row>34</xdr:row>
      <xdr:rowOff>0</xdr:rowOff>
    </xdr:to>
    <xdr:sp>
      <xdr:nvSpPr>
        <xdr:cNvPr id="3" name="TextBox 3"/>
        <xdr:cNvSpPr txBox="1">
          <a:spLocks noChangeArrowheads="1"/>
        </xdr:cNvSpPr>
      </xdr:nvSpPr>
      <xdr:spPr>
        <a:xfrm>
          <a:off x="571500" y="4953000"/>
          <a:ext cx="6210300" cy="647700"/>
        </a:xfrm>
        <a:prstGeom prst="rect">
          <a:avLst/>
        </a:prstGeom>
        <a:solidFill>
          <a:srgbClr val="FFFFFF"/>
        </a:solidFill>
        <a:ln w="9525" cmpd="sng">
          <a:noFill/>
        </a:ln>
      </xdr:spPr>
      <xdr:txBody>
        <a:bodyPr vertOverflow="clip" wrap="square"/>
        <a:p>
          <a:pPr algn="just">
            <a:defRPr/>
          </a:pPr>
          <a:r>
            <a:rPr lang="en-US" cap="none" sz="1000" b="0" i="0" u="none" baseline="0">
              <a:solidFill>
                <a:srgbClr val="000000"/>
              </a:solidFill>
              <a:latin typeface="Times New Roman"/>
              <a:ea typeface="Times New Roman"/>
              <a:cs typeface="Times New Roman"/>
            </a:rPr>
            <a:t>The</a:t>
          </a:r>
          <a:r>
            <a:rPr lang="en-US" cap="none" sz="1000" b="0" i="0" u="none" baseline="0">
              <a:solidFill>
                <a:srgbClr val="000000"/>
              </a:solidFill>
              <a:latin typeface="Times New Roman"/>
              <a:ea typeface="Times New Roman"/>
              <a:cs typeface="Times New Roman"/>
            </a:rPr>
            <a:t> Group recorded nil revenue as all projects had ceased. The profit before tax of RM1.3 million earned was mainly arising from the gain on disposal of machinery, compared to the loss before tax of RM0.5 million in the immediate preceeding quarter.</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_2\AppData\Local\Microsoft\Windows\Temporary%20Internet%20Files\Content.Outlook\ZC2A68KR\BGB%202nd%20Quarter%20FY2013.%20December%2020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ge 1-IS"/>
      <sheetName val="page 2-IS"/>
      <sheetName val="page 3-BS"/>
      <sheetName val="page 4-BS"/>
      <sheetName val="page 5-CF"/>
      <sheetName val="page 6-changes in Equity"/>
      <sheetName val="page 7"/>
      <sheetName val="page 8"/>
      <sheetName val="page 9-Notes MASB"/>
      <sheetName val="page 10-App 9B"/>
      <sheetName val="page 11-Notes App 9B"/>
    </sheetNames>
    <sheetDataSet>
      <sheetData sheetId="3">
        <row r="17">
          <cell r="E17">
            <v>50880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98"/>
  <sheetViews>
    <sheetView view="pageBreakPreview" zoomScaleSheetLayoutView="100" zoomScalePageLayoutView="0" workbookViewId="0" topLeftCell="A1">
      <selection activeCell="E11" sqref="E11"/>
    </sheetView>
  </sheetViews>
  <sheetFormatPr defaultColWidth="9.140625" defaultRowHeight="12.75"/>
  <cols>
    <col min="1" max="1" width="29.57421875" style="3" customWidth="1"/>
    <col min="2" max="2" width="10.7109375" style="3" customWidth="1"/>
    <col min="3" max="3" width="16.7109375" style="3" customWidth="1"/>
    <col min="4" max="4" width="1.7109375" style="6" customWidth="1"/>
    <col min="5" max="5" width="16.7109375" style="3" customWidth="1"/>
    <col min="6" max="6" width="1.7109375" style="3" customWidth="1"/>
    <col min="7" max="7" width="16.7109375" style="3" customWidth="1"/>
    <col min="8" max="8" width="1.7109375" style="6" customWidth="1"/>
    <col min="9" max="9" width="16.7109375" style="3" customWidth="1"/>
    <col min="10" max="10" width="5.28125" style="3" customWidth="1"/>
    <col min="11" max="11" width="15.140625" style="3" customWidth="1"/>
    <col min="12" max="12" width="25.421875" style="3" customWidth="1"/>
    <col min="13" max="13" width="9.8515625" style="3" customWidth="1"/>
    <col min="14" max="16384" width="9.140625" style="3" customWidth="1"/>
  </cols>
  <sheetData>
    <row r="1" spans="1:11" ht="18.75">
      <c r="A1" s="1" t="s">
        <v>89</v>
      </c>
      <c r="B1" s="1"/>
      <c r="C1" s="1"/>
      <c r="D1" s="1"/>
      <c r="E1" s="1"/>
      <c r="F1" s="1"/>
      <c r="G1" s="1"/>
      <c r="H1" s="1"/>
      <c r="I1" s="1"/>
      <c r="J1" s="2"/>
      <c r="K1" s="2"/>
    </row>
    <row r="2" spans="1:11" ht="12.75">
      <c r="A2" s="4" t="s">
        <v>14</v>
      </c>
      <c r="B2" s="4"/>
      <c r="C2" s="4"/>
      <c r="D2" s="4"/>
      <c r="E2" s="4"/>
      <c r="F2" s="4"/>
      <c r="G2" s="4"/>
      <c r="H2" s="4"/>
      <c r="I2" s="4"/>
      <c r="J2" s="5"/>
      <c r="K2" s="5"/>
    </row>
    <row r="3" spans="7:9" ht="12.75">
      <c r="G3" s="7"/>
      <c r="H3" s="7"/>
      <c r="I3" s="7"/>
    </row>
    <row r="4" spans="1:9" ht="14.25">
      <c r="A4" s="8" t="s">
        <v>237</v>
      </c>
      <c r="I4" s="9"/>
    </row>
    <row r="5" spans="1:9" ht="12.75">
      <c r="A5" s="10" t="s">
        <v>43</v>
      </c>
      <c r="I5" s="9"/>
    </row>
    <row r="6" s="6" customFormat="1" ht="12.75">
      <c r="I6" s="11"/>
    </row>
    <row r="7" ht="12.75">
      <c r="A7" s="9" t="s">
        <v>266</v>
      </c>
    </row>
    <row r="9" spans="3:9" s="12" customFormat="1" ht="12">
      <c r="C9" s="13" t="s">
        <v>249</v>
      </c>
      <c r="D9" s="13"/>
      <c r="E9" s="13"/>
      <c r="G9" s="13" t="s">
        <v>250</v>
      </c>
      <c r="H9" s="13"/>
      <c r="I9" s="13"/>
    </row>
    <row r="10" spans="3:9" s="12" customFormat="1" ht="12">
      <c r="C10" s="14"/>
      <c r="D10" s="15"/>
      <c r="E10" s="14"/>
      <c r="G10" s="14"/>
      <c r="H10" s="15"/>
      <c r="I10" s="14"/>
    </row>
    <row r="11" spans="3:9" ht="36">
      <c r="C11" s="16" t="s">
        <v>155</v>
      </c>
      <c r="D11" s="17"/>
      <c r="E11" s="16" t="s">
        <v>182</v>
      </c>
      <c r="F11" s="18"/>
      <c r="G11" s="16" t="s">
        <v>156</v>
      </c>
      <c r="H11" s="17"/>
      <c r="I11" s="16" t="s">
        <v>183</v>
      </c>
    </row>
    <row r="12" spans="3:11" s="19" customFormat="1" ht="12">
      <c r="C12" s="20" t="s">
        <v>238</v>
      </c>
      <c r="D12" s="21"/>
      <c r="E12" s="20" t="s">
        <v>239</v>
      </c>
      <c r="F12" s="18"/>
      <c r="G12" s="22" t="str">
        <f>C12</f>
        <v>31/12/13</v>
      </c>
      <c r="H12" s="23"/>
      <c r="I12" s="22" t="str">
        <f>E12</f>
        <v>31/12/12</v>
      </c>
      <c r="K12" s="108" t="s">
        <v>254</v>
      </c>
    </row>
    <row r="13" spans="1:11" s="19" customFormat="1" ht="12">
      <c r="A13" s="24"/>
      <c r="C13" s="18" t="s">
        <v>16</v>
      </c>
      <c r="D13" s="25"/>
      <c r="E13" s="18" t="s">
        <v>16</v>
      </c>
      <c r="F13" s="18"/>
      <c r="G13" s="18" t="s">
        <v>16</v>
      </c>
      <c r="H13" s="25"/>
      <c r="I13" s="18" t="s">
        <v>16</v>
      </c>
      <c r="K13" s="26" t="s">
        <v>16</v>
      </c>
    </row>
    <row r="14" ht="12.75">
      <c r="K14" s="27"/>
    </row>
    <row r="15" spans="1:13" s="19" customFormat="1" ht="12.75">
      <c r="A15" s="28" t="s">
        <v>45</v>
      </c>
      <c r="B15" s="29"/>
      <c r="C15" s="30">
        <f>G15-K15</f>
        <v>0</v>
      </c>
      <c r="D15" s="30"/>
      <c r="E15" s="31">
        <v>51693</v>
      </c>
      <c r="F15" s="32"/>
      <c r="G15" s="30">
        <v>0</v>
      </c>
      <c r="H15" s="30"/>
      <c r="I15" s="31">
        <v>80220</v>
      </c>
      <c r="K15" s="33">
        <v>0</v>
      </c>
      <c r="L15" s="34"/>
      <c r="M15" s="35"/>
    </row>
    <row r="16" spans="1:13" s="19" customFormat="1" ht="12.75">
      <c r="A16" s="28" t="s">
        <v>115</v>
      </c>
      <c r="B16" s="29"/>
      <c r="C16" s="36">
        <f>G16-K16</f>
        <v>-1098</v>
      </c>
      <c r="D16" s="37"/>
      <c r="E16" s="38">
        <v>-56868</v>
      </c>
      <c r="F16" s="32"/>
      <c r="G16" s="39">
        <v>-1856</v>
      </c>
      <c r="H16" s="30"/>
      <c r="I16" s="38">
        <v>-123551</v>
      </c>
      <c r="K16" s="40">
        <v>-758</v>
      </c>
      <c r="L16" s="34"/>
      <c r="M16" s="41"/>
    </row>
    <row r="17" spans="1:12" s="19" customFormat="1" ht="12.75">
      <c r="A17" s="42" t="s">
        <v>184</v>
      </c>
      <c r="B17" s="29"/>
      <c r="C17" s="30">
        <f>C15+C16</f>
        <v>-1098</v>
      </c>
      <c r="D17" s="30"/>
      <c r="E17" s="31">
        <f>+E15+E16</f>
        <v>-5175</v>
      </c>
      <c r="F17" s="32"/>
      <c r="G17" s="30">
        <f>G15+G16</f>
        <v>-1856</v>
      </c>
      <c r="H17" s="30"/>
      <c r="I17" s="31">
        <f>+I15+I16</f>
        <v>-43331</v>
      </c>
      <c r="K17" s="33">
        <f>K15+K16</f>
        <v>-758</v>
      </c>
      <c r="L17" s="43"/>
    </row>
    <row r="18" spans="1:12" s="47" customFormat="1" ht="12.75">
      <c r="A18" s="28" t="s">
        <v>113</v>
      </c>
      <c r="B18" s="44"/>
      <c r="C18" s="30">
        <f>G18-K18</f>
        <v>2703</v>
      </c>
      <c r="D18" s="30"/>
      <c r="E18" s="45">
        <v>-3</v>
      </c>
      <c r="F18" s="45"/>
      <c r="G18" s="46">
        <v>3047</v>
      </c>
      <c r="H18" s="46"/>
      <c r="I18" s="45">
        <v>18</v>
      </c>
      <c r="K18" s="48">
        <v>344</v>
      </c>
      <c r="L18" s="34" t="s">
        <v>225</v>
      </c>
    </row>
    <row r="19" spans="1:12" s="47" customFormat="1" ht="12.75">
      <c r="A19" s="28" t="s">
        <v>226</v>
      </c>
      <c r="B19" s="44"/>
      <c r="C19" s="30">
        <f>G19-K19</f>
        <v>2</v>
      </c>
      <c r="D19" s="30"/>
      <c r="E19" s="45">
        <v>113</v>
      </c>
      <c r="F19" s="45"/>
      <c r="G19" s="46">
        <v>11</v>
      </c>
      <c r="H19" s="46"/>
      <c r="I19" s="45">
        <v>150</v>
      </c>
      <c r="K19" s="48">
        <v>9</v>
      </c>
      <c r="L19" s="34" t="s">
        <v>210</v>
      </c>
    </row>
    <row r="20" spans="1:12" s="49" customFormat="1" ht="12.75">
      <c r="A20" s="28" t="s">
        <v>46</v>
      </c>
      <c r="C20" s="30">
        <f>G20-K20</f>
        <v>-266</v>
      </c>
      <c r="D20" s="30"/>
      <c r="E20" s="45">
        <v>291</v>
      </c>
      <c r="F20" s="45"/>
      <c r="G20" s="46">
        <f>-89-276-12</f>
        <v>-377</v>
      </c>
      <c r="H20" s="46"/>
      <c r="I20" s="45">
        <v>-476</v>
      </c>
      <c r="K20" s="48">
        <v>-111</v>
      </c>
      <c r="L20" s="34" t="s">
        <v>211</v>
      </c>
    </row>
    <row r="21" spans="1:12" s="47" customFormat="1" ht="12.75">
      <c r="A21" s="28" t="s">
        <v>114</v>
      </c>
      <c r="B21" s="44"/>
      <c r="C21" s="46">
        <f>G21</f>
        <v>0</v>
      </c>
      <c r="D21" s="46"/>
      <c r="E21" s="45">
        <v>0</v>
      </c>
      <c r="F21" s="45"/>
      <c r="G21" s="46">
        <v>0</v>
      </c>
      <c r="H21" s="46"/>
      <c r="I21" s="45">
        <v>0</v>
      </c>
      <c r="K21" s="48">
        <v>0</v>
      </c>
      <c r="L21" s="34"/>
    </row>
    <row r="22" spans="1:12" s="51" customFormat="1" ht="12.75">
      <c r="A22" s="50"/>
      <c r="C22" s="52"/>
      <c r="D22" s="53"/>
      <c r="E22" s="54"/>
      <c r="F22" s="55"/>
      <c r="G22" s="56"/>
      <c r="H22" s="46"/>
      <c r="I22" s="54"/>
      <c r="K22" s="57"/>
      <c r="L22" s="34"/>
    </row>
    <row r="23" spans="1:12" s="47" customFormat="1" ht="12.75">
      <c r="A23" s="42" t="s">
        <v>258</v>
      </c>
      <c r="B23" s="44"/>
      <c r="C23" s="46">
        <f>SUM(C17:C22)</f>
        <v>1341</v>
      </c>
      <c r="D23" s="46"/>
      <c r="E23" s="45">
        <f>-4775</f>
        <v>-4775</v>
      </c>
      <c r="F23" s="45"/>
      <c r="G23" s="46">
        <f>SUM(G17:G22)</f>
        <v>825</v>
      </c>
      <c r="H23" s="46"/>
      <c r="I23" s="45">
        <v>-43640</v>
      </c>
      <c r="K23" s="48">
        <f>SUM(K17:K22)</f>
        <v>-516</v>
      </c>
      <c r="L23" s="34"/>
    </row>
    <row r="24" spans="1:13" s="59" customFormat="1" ht="12">
      <c r="A24" s="58" t="s">
        <v>15</v>
      </c>
      <c r="C24" s="39">
        <f>G24-K24</f>
        <v>0</v>
      </c>
      <c r="D24" s="30"/>
      <c r="E24" s="54">
        <v>40</v>
      </c>
      <c r="F24" s="60"/>
      <c r="G24" s="56">
        <v>0</v>
      </c>
      <c r="H24" s="46"/>
      <c r="I24" s="54">
        <v>0</v>
      </c>
      <c r="K24" s="57">
        <v>0</v>
      </c>
      <c r="L24" s="34" t="s">
        <v>209</v>
      </c>
      <c r="M24" s="61"/>
    </row>
    <row r="25" spans="1:12" s="66" customFormat="1" ht="12.75" thickBot="1">
      <c r="A25" s="62" t="s">
        <v>257</v>
      </c>
      <c r="B25" s="63"/>
      <c r="C25" s="64">
        <f>SUM(C23:C24)</f>
        <v>1341</v>
      </c>
      <c r="D25" s="46"/>
      <c r="E25" s="65">
        <f>SUM(E23:E24)</f>
        <v>-4735</v>
      </c>
      <c r="F25" s="60"/>
      <c r="G25" s="64">
        <f>SUM(G23:G24)</f>
        <v>825</v>
      </c>
      <c r="H25" s="46"/>
      <c r="I25" s="65">
        <f>SUM(I23:I24)</f>
        <v>-43640</v>
      </c>
      <c r="K25" s="67">
        <f>SUM(K23:K24)</f>
        <v>-516</v>
      </c>
      <c r="L25" s="34"/>
    </row>
    <row r="26" spans="1:11" s="19" customFormat="1" ht="12">
      <c r="A26" s="68"/>
      <c r="B26" s="68"/>
      <c r="C26" s="69"/>
      <c r="D26" s="70"/>
      <c r="E26" s="71"/>
      <c r="F26" s="71"/>
      <c r="G26" s="69"/>
      <c r="H26" s="70"/>
      <c r="I26" s="71"/>
      <c r="K26" s="72"/>
    </row>
    <row r="27" spans="1:12" s="19" customFormat="1" ht="12" hidden="1">
      <c r="A27" s="73" t="s">
        <v>166</v>
      </c>
      <c r="B27" s="66"/>
      <c r="C27" s="69"/>
      <c r="D27" s="70"/>
      <c r="E27" s="71"/>
      <c r="F27" s="71"/>
      <c r="G27" s="69"/>
      <c r="H27" s="70"/>
      <c r="I27" s="71"/>
      <c r="K27" s="72"/>
      <c r="L27" s="34" t="s">
        <v>37</v>
      </c>
    </row>
    <row r="28" spans="1:11" s="19" customFormat="1" ht="24" hidden="1">
      <c r="A28" s="74" t="s">
        <v>167</v>
      </c>
      <c r="B28" s="66"/>
      <c r="C28" s="30">
        <f>G28-K28</f>
        <v>0</v>
      </c>
      <c r="D28" s="30"/>
      <c r="E28" s="71">
        <v>0</v>
      </c>
      <c r="F28" s="71"/>
      <c r="G28" s="69">
        <v>0</v>
      </c>
      <c r="H28" s="70"/>
      <c r="I28" s="31">
        <f>E28</f>
        <v>0</v>
      </c>
      <c r="K28" s="72">
        <v>0</v>
      </c>
    </row>
    <row r="29" spans="1:11" s="19" customFormat="1" ht="24" hidden="1">
      <c r="A29" s="74" t="s">
        <v>168</v>
      </c>
      <c r="B29" s="66"/>
      <c r="C29" s="30">
        <f>G29-K29</f>
        <v>0</v>
      </c>
      <c r="D29" s="30"/>
      <c r="E29" s="32">
        <v>0</v>
      </c>
      <c r="F29" s="32"/>
      <c r="G29" s="70">
        <v>0</v>
      </c>
      <c r="H29" s="70"/>
      <c r="I29" s="38">
        <f>E29</f>
        <v>0</v>
      </c>
      <c r="K29" s="75">
        <v>0</v>
      </c>
    </row>
    <row r="30" spans="1:11" s="19" customFormat="1" ht="12" hidden="1">
      <c r="A30" s="62" t="s">
        <v>256</v>
      </c>
      <c r="B30" s="73"/>
      <c r="C30" s="76">
        <f>SUM(C25:C29)</f>
        <v>1341</v>
      </c>
      <c r="D30" s="70"/>
      <c r="E30" s="77">
        <f>SUM(E25:E29)</f>
        <v>-4735</v>
      </c>
      <c r="F30" s="71"/>
      <c r="G30" s="76">
        <f>SUM(G25:G29)</f>
        <v>825</v>
      </c>
      <c r="H30" s="70"/>
      <c r="I30" s="77">
        <f>SUM(I25:I29)</f>
        <v>-43640</v>
      </c>
      <c r="K30" s="78">
        <f>SUM(K25:K29)</f>
        <v>-516</v>
      </c>
    </row>
    <row r="31" spans="1:11" s="19" customFormat="1" ht="12">
      <c r="A31" s="62"/>
      <c r="B31" s="73"/>
      <c r="C31" s="70"/>
      <c r="D31" s="70"/>
      <c r="E31" s="32"/>
      <c r="F31" s="71"/>
      <c r="G31" s="70"/>
      <c r="H31" s="70"/>
      <c r="I31" s="32"/>
      <c r="K31" s="75"/>
    </row>
    <row r="32" spans="1:11" s="19" customFormat="1" ht="12">
      <c r="A32" s="79" t="s">
        <v>206</v>
      </c>
      <c r="B32" s="73"/>
      <c r="D32" s="47"/>
      <c r="E32" s="32"/>
      <c r="F32" s="71"/>
      <c r="G32" s="70"/>
      <c r="H32" s="70"/>
      <c r="I32" s="32"/>
      <c r="K32" s="75"/>
    </row>
    <row r="33" spans="1:12" s="19" customFormat="1" ht="36">
      <c r="A33" s="79" t="s">
        <v>207</v>
      </c>
      <c r="B33" s="73"/>
      <c r="C33" s="46">
        <f>G33</f>
        <v>0</v>
      </c>
      <c r="D33" s="46"/>
      <c r="E33" s="32">
        <v>0</v>
      </c>
      <c r="F33" s="71"/>
      <c r="G33" s="70">
        <v>0</v>
      </c>
      <c r="H33" s="70"/>
      <c r="I33" s="32">
        <v>-43018</v>
      </c>
      <c r="K33" s="75">
        <v>0</v>
      </c>
      <c r="L33" s="19" t="s">
        <v>213</v>
      </c>
    </row>
    <row r="34" spans="1:12" s="19" customFormat="1" ht="24">
      <c r="A34" s="79" t="s">
        <v>208</v>
      </c>
      <c r="B34" s="73"/>
      <c r="C34" s="46">
        <f>G34</f>
        <v>0</v>
      </c>
      <c r="D34" s="46"/>
      <c r="E34" s="32">
        <v>0</v>
      </c>
      <c r="F34" s="71"/>
      <c r="G34" s="70">
        <v>0</v>
      </c>
      <c r="H34" s="70"/>
      <c r="I34" s="32">
        <v>-8604</v>
      </c>
      <c r="K34" s="75">
        <v>0</v>
      </c>
      <c r="L34" s="19" t="s">
        <v>214</v>
      </c>
    </row>
    <row r="35" spans="1:12" s="19" customFormat="1" ht="12">
      <c r="A35" s="79" t="s">
        <v>215</v>
      </c>
      <c r="B35" s="73"/>
      <c r="C35" s="70">
        <f>G35</f>
        <v>0</v>
      </c>
      <c r="D35" s="70"/>
      <c r="E35" s="32">
        <v>0</v>
      </c>
      <c r="F35" s="71"/>
      <c r="G35" s="70">
        <v>0</v>
      </c>
      <c r="H35" s="70"/>
      <c r="I35" s="32">
        <v>0</v>
      </c>
      <c r="K35" s="75">
        <v>0</v>
      </c>
      <c r="L35" s="19" t="s">
        <v>212</v>
      </c>
    </row>
    <row r="36" spans="1:11" s="19" customFormat="1" ht="12">
      <c r="A36" s="79"/>
      <c r="B36" s="73"/>
      <c r="C36" s="76">
        <f>C33+C34+C35</f>
        <v>0</v>
      </c>
      <c r="D36" s="70"/>
      <c r="E36" s="76">
        <f>E33+E34+E35</f>
        <v>0</v>
      </c>
      <c r="F36" s="71"/>
      <c r="G36" s="76">
        <f>G33+G34+G35</f>
        <v>0</v>
      </c>
      <c r="H36" s="70"/>
      <c r="I36" s="76">
        <f>I33+I34+I35</f>
        <v>-51622</v>
      </c>
      <c r="K36" s="78">
        <f>K33+K34+K35</f>
        <v>0</v>
      </c>
    </row>
    <row r="37" spans="1:11" s="19" customFormat="1" ht="12">
      <c r="A37" s="79"/>
      <c r="B37" s="73"/>
      <c r="C37" s="70"/>
      <c r="D37" s="70"/>
      <c r="E37" s="32"/>
      <c r="F37" s="71"/>
      <c r="G37" s="70"/>
      <c r="H37" s="70"/>
      <c r="I37" s="32"/>
      <c r="K37" s="75"/>
    </row>
    <row r="38" spans="1:14" s="19" customFormat="1" ht="12.75" thickBot="1">
      <c r="A38" s="73" t="s">
        <v>259</v>
      </c>
      <c r="B38" s="66"/>
      <c r="C38" s="80">
        <f>C36+C30</f>
        <v>1341</v>
      </c>
      <c r="D38" s="70"/>
      <c r="E38" s="81">
        <f>E36+E30</f>
        <v>-4735</v>
      </c>
      <c r="F38" s="32"/>
      <c r="G38" s="80">
        <f>G36+G30</f>
        <v>825</v>
      </c>
      <c r="H38" s="70"/>
      <c r="I38" s="81">
        <f>I36+I30</f>
        <v>-95262</v>
      </c>
      <c r="K38" s="82">
        <f>K36+K30</f>
        <v>-516</v>
      </c>
      <c r="N38" s="34"/>
    </row>
    <row r="39" spans="1:11" s="19" customFormat="1" ht="12">
      <c r="A39" s="66"/>
      <c r="B39" s="66"/>
      <c r="C39" s="69"/>
      <c r="D39" s="70"/>
      <c r="E39" s="71"/>
      <c r="F39" s="71"/>
      <c r="G39" s="69"/>
      <c r="H39" s="70"/>
      <c r="I39" s="71"/>
      <c r="K39" s="72"/>
    </row>
    <row r="40" spans="1:11" s="19" customFormat="1" ht="12.75">
      <c r="A40" s="28" t="s">
        <v>260</v>
      </c>
      <c r="B40" s="68"/>
      <c r="C40" s="69"/>
      <c r="D40" s="70"/>
      <c r="E40" s="71"/>
      <c r="F40" s="71"/>
      <c r="G40" s="69"/>
      <c r="H40" s="70"/>
      <c r="I40" s="71"/>
      <c r="K40" s="72"/>
    </row>
    <row r="41" spans="1:11" s="19" customFormat="1" ht="12.75">
      <c r="A41" s="28" t="s">
        <v>164</v>
      </c>
      <c r="B41" s="68"/>
      <c r="C41" s="69">
        <f>+G41</f>
        <v>0</v>
      </c>
      <c r="D41" s="70"/>
      <c r="E41" s="71">
        <v>0</v>
      </c>
      <c r="F41" s="71"/>
      <c r="G41" s="69">
        <v>0</v>
      </c>
      <c r="H41" s="70"/>
      <c r="I41" s="71">
        <v>0</v>
      </c>
      <c r="K41" s="72">
        <v>0</v>
      </c>
    </row>
    <row r="42" spans="1:11" s="19" customFormat="1" ht="12.75">
      <c r="A42" s="28" t="s">
        <v>71</v>
      </c>
      <c r="B42" s="68"/>
      <c r="C42" s="69">
        <f>C43-C41</f>
        <v>1341</v>
      </c>
      <c r="D42" s="70"/>
      <c r="E42" s="71">
        <f>+E43-E41</f>
        <v>-4735</v>
      </c>
      <c r="F42" s="71"/>
      <c r="G42" s="69">
        <f>G43-G41</f>
        <v>825</v>
      </c>
      <c r="H42" s="70"/>
      <c r="I42" s="71">
        <f>+I43-I41</f>
        <v>-95262</v>
      </c>
      <c r="K42" s="72">
        <f>K43-K41</f>
        <v>-516</v>
      </c>
    </row>
    <row r="43" spans="1:11" s="29" customFormat="1" ht="12.75" thickBot="1">
      <c r="A43" s="83"/>
      <c r="B43" s="84"/>
      <c r="C43" s="85">
        <f>C38</f>
        <v>1341</v>
      </c>
      <c r="D43" s="30"/>
      <c r="E43" s="86">
        <f>+E30</f>
        <v>-4735</v>
      </c>
      <c r="F43" s="87"/>
      <c r="G43" s="85">
        <f>G38</f>
        <v>825</v>
      </c>
      <c r="H43" s="30"/>
      <c r="I43" s="86">
        <f>+I38</f>
        <v>-95262</v>
      </c>
      <c r="K43" s="88">
        <f>K38</f>
        <v>-516</v>
      </c>
    </row>
    <row r="44" spans="1:12" s="19" customFormat="1" ht="12">
      <c r="A44" s="68"/>
      <c r="B44" s="68"/>
      <c r="C44" s="89"/>
      <c r="D44" s="90"/>
      <c r="E44" s="91"/>
      <c r="F44" s="91"/>
      <c r="G44" s="89"/>
      <c r="H44" s="90"/>
      <c r="I44" s="91"/>
      <c r="K44" s="91"/>
      <c r="L44" s="34" t="s">
        <v>37</v>
      </c>
    </row>
    <row r="45" spans="1:12" s="19" customFormat="1" ht="12">
      <c r="A45" s="68"/>
      <c r="B45" s="68"/>
      <c r="C45" s="89"/>
      <c r="D45" s="90"/>
      <c r="E45" s="91"/>
      <c r="F45" s="91"/>
      <c r="G45" s="89"/>
      <c r="H45" s="90"/>
      <c r="I45" s="91"/>
      <c r="K45" s="91"/>
      <c r="L45" s="34"/>
    </row>
    <row r="46" spans="1:12" s="19" customFormat="1" ht="12">
      <c r="A46" s="62" t="s">
        <v>256</v>
      </c>
      <c r="B46" s="29"/>
      <c r="C46" s="31">
        <f>+'page 1-IS'!C30</f>
        <v>1341</v>
      </c>
      <c r="D46" s="31"/>
      <c r="E46" s="31">
        <f>+'page 1-IS'!E30</f>
        <v>-4735</v>
      </c>
      <c r="F46" s="32"/>
      <c r="G46" s="31">
        <f>+'page 1-IS'!G30</f>
        <v>825</v>
      </c>
      <c r="H46" s="31"/>
      <c r="I46" s="31">
        <f>+'page 1-IS'!I30</f>
        <v>-43640</v>
      </c>
      <c r="K46" s="91"/>
      <c r="L46" s="34"/>
    </row>
    <row r="47" spans="1:12" s="19" customFormat="1" ht="12.75">
      <c r="A47" s="28" t="s">
        <v>198</v>
      </c>
      <c r="B47" s="29"/>
      <c r="C47" s="38">
        <f>'page 1-IS'!C36</f>
        <v>0</v>
      </c>
      <c r="D47" s="31"/>
      <c r="E47" s="38">
        <f>'page 1-IS'!E36</f>
        <v>0</v>
      </c>
      <c r="F47" s="32"/>
      <c r="G47" s="38">
        <f>'page 1-IS'!G36</f>
        <v>0</v>
      </c>
      <c r="H47" s="31"/>
      <c r="I47" s="38">
        <f>'page 1-IS'!I36</f>
        <v>-51622</v>
      </c>
      <c r="K47" s="91"/>
      <c r="L47" s="34"/>
    </row>
    <row r="48" spans="1:12" s="19" customFormat="1" ht="13.5" thickBot="1">
      <c r="A48" s="42" t="s">
        <v>259</v>
      </c>
      <c r="B48" s="92"/>
      <c r="C48" s="86">
        <f>C46+C47</f>
        <v>1341</v>
      </c>
      <c r="D48" s="31"/>
      <c r="E48" s="86">
        <f>+E46+E47</f>
        <v>-4735</v>
      </c>
      <c r="F48" s="32"/>
      <c r="G48" s="86">
        <f>G46+G47</f>
        <v>825</v>
      </c>
      <c r="H48" s="31"/>
      <c r="I48" s="86">
        <f>+I46+I47</f>
        <v>-95262</v>
      </c>
      <c r="K48" s="91"/>
      <c r="L48" s="34"/>
    </row>
    <row r="49" spans="1:12" s="19" customFormat="1" ht="12">
      <c r="A49" s="66"/>
      <c r="B49" s="66"/>
      <c r="C49" s="71"/>
      <c r="D49" s="32"/>
      <c r="E49" s="71"/>
      <c r="F49" s="71"/>
      <c r="G49" s="71"/>
      <c r="H49" s="32"/>
      <c r="I49" s="71"/>
      <c r="K49" s="91"/>
      <c r="L49" s="34"/>
    </row>
    <row r="50" spans="1:12" s="19" customFormat="1" ht="12">
      <c r="A50" s="68"/>
      <c r="B50" s="68"/>
      <c r="C50" s="89"/>
      <c r="D50" s="90"/>
      <c r="E50" s="91"/>
      <c r="F50" s="91"/>
      <c r="G50" s="89"/>
      <c r="H50" s="90"/>
      <c r="I50" s="91"/>
      <c r="K50" s="91"/>
      <c r="L50" s="34"/>
    </row>
    <row r="51" spans="1:11" s="19" customFormat="1" ht="24">
      <c r="A51" s="93" t="s">
        <v>261</v>
      </c>
      <c r="B51" s="68"/>
      <c r="C51" s="94"/>
      <c r="D51" s="95"/>
      <c r="E51" s="96"/>
      <c r="F51" s="96"/>
      <c r="G51" s="94"/>
      <c r="H51" s="95"/>
      <c r="I51" s="96"/>
      <c r="K51" s="96"/>
    </row>
    <row r="52" spans="1:11" s="19" customFormat="1" ht="12">
      <c r="A52" s="97" t="s">
        <v>49</v>
      </c>
      <c r="B52" s="98"/>
      <c r="C52" s="99">
        <f>C42/'page 2-BS'!C31*100</f>
        <v>2.63561320754717</v>
      </c>
      <c r="D52" s="100"/>
      <c r="E52" s="101">
        <v>-9.31</v>
      </c>
      <c r="F52" s="96"/>
      <c r="G52" s="99">
        <f>G42/'page 2-BS'!C31*100</f>
        <v>1.6214622641509433</v>
      </c>
      <c r="H52" s="100"/>
      <c r="I52" s="101">
        <v>-187.23</v>
      </c>
      <c r="K52" s="101">
        <f>K42/'[1]page 4-BS'!E17*100</f>
        <v>-1.0141509433962264</v>
      </c>
    </row>
    <row r="53" spans="1:11" s="19" customFormat="1" ht="12">
      <c r="A53" s="97" t="s">
        <v>69</v>
      </c>
      <c r="B53" s="98"/>
      <c r="C53" s="102" t="s">
        <v>58</v>
      </c>
      <c r="D53" s="103"/>
      <c r="E53" s="104" t="s">
        <v>58</v>
      </c>
      <c r="F53" s="96"/>
      <c r="G53" s="102" t="s">
        <v>58</v>
      </c>
      <c r="H53" s="103"/>
      <c r="I53" s="104" t="s">
        <v>58</v>
      </c>
      <c r="K53" s="104" t="s">
        <v>58</v>
      </c>
    </row>
    <row r="54" spans="1:11" ht="12.75">
      <c r="A54" s="105"/>
      <c r="E54" s="3" t="s">
        <v>37</v>
      </c>
      <c r="K54" s="27"/>
    </row>
    <row r="55" spans="1:11" ht="12.75">
      <c r="A55" s="105"/>
      <c r="K55" s="27"/>
    </row>
    <row r="56" spans="1:11" ht="12.75">
      <c r="A56" s="105"/>
      <c r="K56" s="27"/>
    </row>
    <row r="57" spans="1:11" ht="12.75">
      <c r="A57" s="105"/>
      <c r="K57" s="27"/>
    </row>
    <row r="58" spans="1:11" ht="12.75">
      <c r="A58" s="105"/>
      <c r="K58" s="27"/>
    </row>
    <row r="59" spans="1:11" ht="12.75">
      <c r="A59" s="105"/>
      <c r="K59" s="27"/>
    </row>
    <row r="60" spans="1:11" ht="12.75">
      <c r="A60" s="105"/>
      <c r="K60" s="27"/>
    </row>
    <row r="61" spans="1:11" ht="12.75">
      <c r="A61" s="105"/>
      <c r="K61" s="27"/>
    </row>
    <row r="62" spans="1:11" ht="12.75">
      <c r="A62" s="105"/>
      <c r="K62" s="27"/>
    </row>
    <row r="63" spans="1:11" ht="12.75">
      <c r="A63" s="105"/>
      <c r="K63" s="27"/>
    </row>
    <row r="64" spans="1:11" ht="12.75">
      <c r="A64" s="105"/>
      <c r="K64" s="27"/>
    </row>
    <row r="65" spans="1:11" ht="12.75">
      <c r="A65" s="105"/>
      <c r="K65" s="27"/>
    </row>
    <row r="66" spans="1:11" ht="12.75">
      <c r="A66" s="105"/>
      <c r="K66" s="27"/>
    </row>
    <row r="67" spans="1:11" ht="12.75">
      <c r="A67" s="105"/>
      <c r="K67" s="27"/>
    </row>
    <row r="68" spans="1:4" ht="12.75">
      <c r="A68" s="105"/>
      <c r="C68" s="9"/>
      <c r="D68" s="11"/>
    </row>
    <row r="69" spans="1:9" ht="24.75" customHeight="1">
      <c r="A69" s="106" t="s">
        <v>267</v>
      </c>
      <c r="B69" s="106"/>
      <c r="C69" s="106"/>
      <c r="D69" s="106"/>
      <c r="E69" s="106"/>
      <c r="F69" s="106"/>
      <c r="G69" s="106"/>
      <c r="H69" s="106"/>
      <c r="I69" s="106"/>
    </row>
    <row r="71" spans="1:4" ht="12.75">
      <c r="A71" s="105"/>
      <c r="C71" s="9"/>
      <c r="D71" s="11"/>
    </row>
    <row r="72" spans="1:4" ht="12.75">
      <c r="A72" s="105"/>
      <c r="C72" s="9"/>
      <c r="D72" s="11"/>
    </row>
    <row r="73" ht="12.75">
      <c r="A73" s="105"/>
    </row>
    <row r="74" ht="12.75">
      <c r="A74" s="105"/>
    </row>
    <row r="75" ht="12.75">
      <c r="A75" s="105"/>
    </row>
    <row r="98" ht="12.75">
      <c r="A98" s="107"/>
    </row>
  </sheetData>
  <sheetProtection/>
  <mergeCells count="6">
    <mergeCell ref="A69:I69"/>
    <mergeCell ref="A1:I1"/>
    <mergeCell ref="A2:I2"/>
    <mergeCell ref="G9:I9"/>
    <mergeCell ref="C9:E9"/>
    <mergeCell ref="G3:I3"/>
  </mergeCells>
  <printOptions/>
  <pageMargins left="0.984251968503937" right="0.2362204724409449" top="0.8267716535433072" bottom="0.7480314960629921" header="0.3937007874015748" footer="0.7874015748031497"/>
  <pageSetup horizontalDpi="600" verticalDpi="600" orientation="portrait" paperSize="9" scale="80" r:id="rId1"/>
  <headerFooter alignWithMargins="0">
    <oddHeader>&amp;R
</oddHeader>
    <oddFooter>&amp;C&amp;"Times New Roman,Italic"&amp;8 Page 1</oddFooter>
  </headerFooter>
</worksheet>
</file>

<file path=xl/worksheets/sheet10.xml><?xml version="1.0" encoding="utf-8"?>
<worksheet xmlns="http://schemas.openxmlformats.org/spreadsheetml/2006/main" xmlns:r="http://schemas.openxmlformats.org/officeDocument/2006/relationships">
  <dimension ref="A1:Q60"/>
  <sheetViews>
    <sheetView tabSelected="1" view="pageBreakPreview" zoomScale="90" zoomScaleSheetLayoutView="90" zoomScalePageLayoutView="0" workbookViewId="0" topLeftCell="A1">
      <selection activeCell="K36" sqref="K36"/>
    </sheetView>
  </sheetViews>
  <sheetFormatPr defaultColWidth="9.140625" defaultRowHeight="12.75"/>
  <cols>
    <col min="1" max="1" width="5.7109375" style="3" customWidth="1"/>
    <col min="2" max="2" width="2.8515625" style="3" bestFit="1" customWidth="1"/>
    <col min="3" max="3" width="4.00390625" style="3" customWidth="1"/>
    <col min="4" max="4" width="3.8515625" style="3" customWidth="1"/>
    <col min="5" max="5" width="12.7109375" style="3" customWidth="1"/>
    <col min="6" max="6" width="2.28125" style="3" customWidth="1"/>
    <col min="7" max="7" width="2.8515625" style="3" customWidth="1"/>
    <col min="8" max="8" width="20.57421875" style="3" customWidth="1"/>
    <col min="9" max="9" width="11.57421875" style="3" customWidth="1"/>
    <col min="10" max="10" width="0.9921875" style="3" customWidth="1"/>
    <col min="11" max="11" width="10.7109375" style="132" customWidth="1"/>
    <col min="12" max="12" width="1.7109375" style="3" customWidth="1"/>
    <col min="13" max="13" width="10.7109375" style="132" customWidth="1"/>
    <col min="14" max="14" width="1.7109375" style="3" customWidth="1"/>
    <col min="15" max="15" width="10.7109375" style="132" customWidth="1"/>
    <col min="16" max="16" width="0.9921875" style="3" customWidth="1"/>
    <col min="17" max="17" width="11.28125" style="3" customWidth="1"/>
    <col min="18" max="18" width="1.28515625" style="3" customWidth="1"/>
    <col min="19" max="16384" width="9.140625" style="3" customWidth="1"/>
  </cols>
  <sheetData>
    <row r="1" spans="1:17" s="3" customFormat="1" ht="18.75">
      <c r="A1" s="1" t="str">
        <f>'page 1-IS'!A1:I1</f>
        <v>BINA GOODYEAR BERHAD (18645-H)</v>
      </c>
      <c r="B1" s="1"/>
      <c r="C1" s="1"/>
      <c r="D1" s="1"/>
      <c r="E1" s="1"/>
      <c r="F1" s="1"/>
      <c r="G1" s="1"/>
      <c r="H1" s="1"/>
      <c r="I1" s="1"/>
      <c r="J1" s="1"/>
      <c r="K1" s="1"/>
      <c r="L1" s="1"/>
      <c r="M1" s="1"/>
      <c r="N1" s="1"/>
      <c r="O1" s="1"/>
      <c r="P1" s="1"/>
      <c r="Q1" s="2"/>
    </row>
    <row r="2" spans="1:17" s="3" customFormat="1" ht="12.75">
      <c r="A2" s="4" t="str">
        <f>'page 1-IS'!A2:I2</f>
        <v>(Incorporated in Malaysia)</v>
      </c>
      <c r="B2" s="4"/>
      <c r="C2" s="4"/>
      <c r="D2" s="4"/>
      <c r="E2" s="4"/>
      <c r="F2" s="4"/>
      <c r="G2" s="4"/>
      <c r="H2" s="4"/>
      <c r="I2" s="4"/>
      <c r="J2" s="4"/>
      <c r="K2" s="4"/>
      <c r="L2" s="4"/>
      <c r="M2" s="4"/>
      <c r="N2" s="4"/>
      <c r="O2" s="4"/>
      <c r="P2" s="4"/>
      <c r="Q2" s="5"/>
    </row>
    <row r="4" spans="1:15" s="3" customFormat="1" ht="14.25">
      <c r="A4" s="8" t="str">
        <f>'page 1-IS'!A4</f>
        <v>Interim report for the financial period ended 31 December 2013</v>
      </c>
      <c r="K4" s="132"/>
      <c r="M4" s="132"/>
      <c r="O4" s="132"/>
    </row>
    <row r="5" spans="1:15" s="3" customFormat="1" ht="12.75">
      <c r="A5" s="10" t="s">
        <v>43</v>
      </c>
      <c r="K5" s="132"/>
      <c r="M5" s="132"/>
      <c r="O5" s="132"/>
    </row>
    <row r="6" spans="1:16" s="6" customFormat="1" ht="12.75">
      <c r="A6" s="109"/>
      <c r="B6" s="109"/>
      <c r="C6" s="109"/>
      <c r="D6" s="109"/>
      <c r="E6" s="179"/>
      <c r="F6" s="109"/>
      <c r="G6" s="109"/>
      <c r="H6" s="109"/>
      <c r="I6" s="109"/>
      <c r="J6" s="109"/>
      <c r="K6" s="262"/>
      <c r="L6" s="109"/>
      <c r="M6" s="262"/>
      <c r="N6" s="109"/>
      <c r="O6" s="262"/>
      <c r="P6" s="109"/>
    </row>
    <row r="7" spans="1:15" s="3" customFormat="1" ht="12.75">
      <c r="A7" s="9" t="s">
        <v>116</v>
      </c>
      <c r="K7" s="132"/>
      <c r="M7" s="132"/>
      <c r="O7" s="132"/>
    </row>
    <row r="9" spans="1:15" s="3" customFormat="1" ht="12.75">
      <c r="A9" s="9" t="s">
        <v>26</v>
      </c>
      <c r="C9" s="247" t="s">
        <v>31</v>
      </c>
      <c r="K9" s="132"/>
      <c r="M9" s="132"/>
      <c r="O9" s="132"/>
    </row>
    <row r="11" spans="3:15" s="3" customFormat="1" ht="12.75">
      <c r="C11" s="3" t="s">
        <v>285</v>
      </c>
      <c r="K11" s="132"/>
      <c r="M11" s="132"/>
      <c r="O11" s="132"/>
    </row>
    <row r="13" spans="3:16" s="3" customFormat="1" ht="12.75">
      <c r="C13" s="6"/>
      <c r="D13" s="6"/>
      <c r="E13" s="6"/>
      <c r="F13" s="6"/>
      <c r="G13" s="6"/>
      <c r="H13" s="6"/>
      <c r="I13" s="6"/>
      <c r="J13" s="6"/>
      <c r="K13" s="134" t="s">
        <v>32</v>
      </c>
      <c r="L13" s="11"/>
      <c r="M13" s="134" t="s">
        <v>3</v>
      </c>
      <c r="N13" s="11"/>
      <c r="O13" s="134" t="s">
        <v>50</v>
      </c>
      <c r="P13" s="6"/>
    </row>
    <row r="14" spans="3:16" s="3" customFormat="1" ht="12.75">
      <c r="C14" s="11" t="s">
        <v>135</v>
      </c>
      <c r="D14" s="6"/>
      <c r="E14" s="6"/>
      <c r="F14" s="6"/>
      <c r="G14" s="6"/>
      <c r="H14" s="6"/>
      <c r="I14" s="6"/>
      <c r="J14" s="6"/>
      <c r="K14" s="134" t="s">
        <v>16</v>
      </c>
      <c r="L14" s="11"/>
      <c r="M14" s="134" t="s">
        <v>16</v>
      </c>
      <c r="N14" s="11"/>
      <c r="O14" s="134" t="s">
        <v>16</v>
      </c>
      <c r="P14" s="6"/>
    </row>
    <row r="15" spans="1:16" s="3" customFormat="1" ht="12.75">
      <c r="A15" s="9"/>
      <c r="C15" s="265" t="s">
        <v>4</v>
      </c>
      <c r="D15" s="6"/>
      <c r="E15" s="6"/>
      <c r="F15" s="6"/>
      <c r="G15" s="6"/>
      <c r="H15" s="6"/>
      <c r="I15" s="6"/>
      <c r="J15" s="6"/>
      <c r="K15" s="133"/>
      <c r="L15" s="6"/>
      <c r="M15" s="133"/>
      <c r="N15" s="6"/>
      <c r="O15" s="133"/>
      <c r="P15" s="6"/>
    </row>
    <row r="16" spans="1:16" s="3" customFormat="1" ht="12.75">
      <c r="A16" s="9"/>
      <c r="C16" s="6" t="s">
        <v>143</v>
      </c>
      <c r="D16" s="6"/>
      <c r="E16" s="6"/>
      <c r="F16" s="6"/>
      <c r="G16" s="6"/>
      <c r="H16" s="6"/>
      <c r="I16" s="6"/>
      <c r="J16" s="6"/>
      <c r="K16" s="133">
        <f>'page 2-BS'!C43-M17</f>
        <v>13</v>
      </c>
      <c r="L16" s="6"/>
      <c r="M16" s="133">
        <v>0</v>
      </c>
      <c r="N16" s="6"/>
      <c r="O16" s="133">
        <f>K16+M16</f>
        <v>13</v>
      </c>
      <c r="P16" s="6"/>
    </row>
    <row r="17" spans="1:16" s="3" customFormat="1" ht="12.75">
      <c r="A17" s="9"/>
      <c r="C17" s="6" t="s">
        <v>7</v>
      </c>
      <c r="D17" s="6"/>
      <c r="E17" s="6"/>
      <c r="F17" s="6"/>
      <c r="G17" s="6"/>
      <c r="H17" s="6"/>
      <c r="I17" s="6"/>
      <c r="J17" s="6"/>
      <c r="K17" s="133">
        <v>0</v>
      </c>
      <c r="L17" s="6"/>
      <c r="M17" s="133">
        <f>6000+4501</f>
        <v>10501</v>
      </c>
      <c r="N17" s="6"/>
      <c r="O17" s="133">
        <f>K17+M17</f>
        <v>10501</v>
      </c>
      <c r="P17" s="6"/>
    </row>
    <row r="18" spans="1:16" s="3" customFormat="1" ht="12.75">
      <c r="A18" s="9"/>
      <c r="C18" s="6" t="s">
        <v>6</v>
      </c>
      <c r="D18" s="6"/>
      <c r="E18" s="6"/>
      <c r="F18" s="6"/>
      <c r="G18" s="6"/>
      <c r="H18" s="6"/>
      <c r="I18" s="6"/>
      <c r="J18" s="6"/>
      <c r="K18" s="211">
        <f>'page 2-BS'!C44</f>
        <v>1018</v>
      </c>
      <c r="L18" s="6"/>
      <c r="M18" s="211">
        <v>0</v>
      </c>
      <c r="N18" s="6"/>
      <c r="O18" s="211">
        <f>K18+M18</f>
        <v>1018</v>
      </c>
      <c r="P18" s="6"/>
    </row>
    <row r="19" spans="3:16" s="3" customFormat="1" ht="12.75">
      <c r="C19" s="6"/>
      <c r="D19" s="6"/>
      <c r="E19" s="6"/>
      <c r="F19" s="6"/>
      <c r="G19" s="6"/>
      <c r="H19" s="6"/>
      <c r="I19" s="6"/>
      <c r="J19" s="6"/>
      <c r="K19" s="133"/>
      <c r="L19" s="6"/>
      <c r="M19" s="133"/>
      <c r="N19" s="6"/>
      <c r="O19" s="133"/>
      <c r="P19" s="6"/>
    </row>
    <row r="20" spans="3:16" s="3" customFormat="1" ht="12.75">
      <c r="C20" s="11"/>
      <c r="D20" s="11"/>
      <c r="E20" s="11"/>
      <c r="F20" s="11"/>
      <c r="G20" s="11"/>
      <c r="H20" s="11"/>
      <c r="I20" s="11"/>
      <c r="J20" s="11"/>
      <c r="K20" s="203">
        <f>SUM(K16:K19)</f>
        <v>1031</v>
      </c>
      <c r="L20" s="249"/>
      <c r="M20" s="203">
        <f>SUM(M16:M19)</f>
        <v>10501</v>
      </c>
      <c r="N20" s="6"/>
      <c r="O20" s="203">
        <f>SUM(O16:O19)</f>
        <v>11532</v>
      </c>
      <c r="P20" s="6"/>
    </row>
    <row r="21" spans="3:16" s="3" customFormat="1" ht="12.75">
      <c r="C21" s="265" t="s">
        <v>5</v>
      </c>
      <c r="D21" s="11"/>
      <c r="E21" s="11"/>
      <c r="F21" s="11"/>
      <c r="G21" s="11"/>
      <c r="H21" s="11"/>
      <c r="I21" s="11"/>
      <c r="J21" s="11"/>
      <c r="K21" s="203"/>
      <c r="L21" s="249"/>
      <c r="M21" s="134"/>
      <c r="N21" s="6"/>
      <c r="O21" s="203"/>
      <c r="P21" s="6"/>
    </row>
    <row r="22" spans="3:16" s="3" customFormat="1" ht="12.75">
      <c r="C22" s="6" t="str">
        <f>C16</f>
        <v>Hire Purchase</v>
      </c>
      <c r="D22" s="11"/>
      <c r="E22" s="11"/>
      <c r="F22" s="11"/>
      <c r="G22" s="11"/>
      <c r="H22" s="11"/>
      <c r="I22" s="11"/>
      <c r="J22" s="11"/>
      <c r="K22" s="203">
        <f>'page 2-BS'!C39</f>
        <v>389</v>
      </c>
      <c r="L22" s="249"/>
      <c r="M22" s="203">
        <v>0</v>
      </c>
      <c r="N22" s="6"/>
      <c r="O22" s="203">
        <f>M22+K22</f>
        <v>389</v>
      </c>
      <c r="P22" s="6"/>
    </row>
    <row r="23" spans="3:16" s="3" customFormat="1" ht="13.5" thickBot="1">
      <c r="C23" s="11"/>
      <c r="D23" s="11"/>
      <c r="E23" s="11"/>
      <c r="F23" s="11"/>
      <c r="G23" s="11"/>
      <c r="H23" s="11"/>
      <c r="I23" s="11"/>
      <c r="J23" s="11"/>
      <c r="K23" s="243">
        <f>SUM(K20:K22)</f>
        <v>1420</v>
      </c>
      <c r="L23" s="249"/>
      <c r="M23" s="243">
        <f>SUM(M20:M22)</f>
        <v>10501</v>
      </c>
      <c r="N23" s="6"/>
      <c r="O23" s="243">
        <f>SUM(O20:O22)</f>
        <v>11921</v>
      </c>
      <c r="P23" s="6"/>
    </row>
    <row r="24" spans="3:16" s="3" customFormat="1" ht="12.75">
      <c r="C24" s="11"/>
      <c r="D24" s="11"/>
      <c r="E24" s="11"/>
      <c r="F24" s="11"/>
      <c r="G24" s="11"/>
      <c r="H24" s="11"/>
      <c r="I24" s="11"/>
      <c r="J24" s="11"/>
      <c r="K24" s="134"/>
      <c r="L24" s="249"/>
      <c r="M24" s="266"/>
      <c r="N24" s="6"/>
      <c r="O24" s="133"/>
      <c r="P24" s="6"/>
    </row>
    <row r="25" spans="1:15" s="3" customFormat="1" ht="12.75">
      <c r="A25" s="9" t="s">
        <v>27</v>
      </c>
      <c r="C25" s="11" t="s">
        <v>34</v>
      </c>
      <c r="D25" s="11"/>
      <c r="E25" s="11"/>
      <c r="F25" s="11"/>
      <c r="G25" s="11"/>
      <c r="H25" s="11"/>
      <c r="I25" s="11"/>
      <c r="J25" s="11"/>
      <c r="K25" s="134"/>
      <c r="L25" s="6"/>
      <c r="M25" s="134"/>
      <c r="N25" s="6"/>
      <c r="O25" s="133"/>
    </row>
    <row r="26" spans="3:15" s="3" customFormat="1" ht="12.75">
      <c r="C26" s="6"/>
      <c r="D26" s="6"/>
      <c r="E26" s="6"/>
      <c r="F26" s="6"/>
      <c r="G26" s="6"/>
      <c r="H26" s="6"/>
      <c r="I26" s="6"/>
      <c r="J26" s="6"/>
      <c r="K26" s="133"/>
      <c r="L26" s="6"/>
      <c r="M26" s="133"/>
      <c r="N26" s="6"/>
      <c r="O26" s="133"/>
    </row>
    <row r="27" spans="3:15" s="3" customFormat="1" ht="12.75">
      <c r="C27" s="6" t="s">
        <v>8</v>
      </c>
      <c r="D27" s="6"/>
      <c r="E27" s="6"/>
      <c r="F27" s="6"/>
      <c r="G27" s="6"/>
      <c r="H27" s="6"/>
      <c r="I27" s="6"/>
      <c r="J27" s="6"/>
      <c r="K27" s="133"/>
      <c r="L27" s="6"/>
      <c r="M27" s="133"/>
      <c r="N27" s="6"/>
      <c r="O27" s="133"/>
    </row>
    <row r="28" spans="3:15" s="3" customFormat="1" ht="12.75">
      <c r="C28" s="6"/>
      <c r="D28" s="6"/>
      <c r="E28" s="6"/>
      <c r="F28" s="6"/>
      <c r="G28" s="6"/>
      <c r="H28" s="6"/>
      <c r="I28" s="6"/>
      <c r="J28" s="6"/>
      <c r="K28" s="133"/>
      <c r="L28" s="6"/>
      <c r="M28" s="133"/>
      <c r="N28" s="6"/>
      <c r="O28" s="133"/>
    </row>
    <row r="29" spans="1:15" s="3" customFormat="1" ht="12.75">
      <c r="A29" s="9" t="s">
        <v>29</v>
      </c>
      <c r="C29" s="11" t="s">
        <v>35</v>
      </c>
      <c r="D29" s="6"/>
      <c r="E29" s="6"/>
      <c r="F29" s="6"/>
      <c r="G29" s="6"/>
      <c r="H29" s="6"/>
      <c r="I29" s="6"/>
      <c r="J29" s="6"/>
      <c r="K29" s="133"/>
      <c r="L29" s="6"/>
      <c r="M29" s="133"/>
      <c r="N29" s="6"/>
      <c r="O29" s="133"/>
    </row>
    <row r="30" spans="3:15" s="3" customFormat="1" ht="12.75">
      <c r="C30" s="6"/>
      <c r="D30" s="6"/>
      <c r="E30" s="6"/>
      <c r="F30" s="6"/>
      <c r="G30" s="6"/>
      <c r="H30" s="6"/>
      <c r="I30" s="6"/>
      <c r="J30" s="6"/>
      <c r="K30" s="133"/>
      <c r="L30" s="6"/>
      <c r="M30" s="133"/>
      <c r="N30" s="6"/>
      <c r="O30" s="133"/>
    </row>
    <row r="31" spans="3:16" s="3" customFormat="1" ht="12.75">
      <c r="C31" s="223" t="s">
        <v>236</v>
      </c>
      <c r="D31" s="223"/>
      <c r="E31" s="223"/>
      <c r="F31" s="223"/>
      <c r="G31" s="223"/>
      <c r="H31" s="223"/>
      <c r="I31" s="223"/>
      <c r="J31" s="223"/>
      <c r="K31" s="223"/>
      <c r="L31" s="223"/>
      <c r="M31" s="223"/>
      <c r="N31" s="223"/>
      <c r="O31" s="223"/>
      <c r="P31" s="194"/>
    </row>
    <row r="33" spans="1:15" s="3" customFormat="1" ht="12.75">
      <c r="A33" s="9" t="s">
        <v>30</v>
      </c>
      <c r="C33" s="9" t="s">
        <v>9</v>
      </c>
      <c r="K33" s="132"/>
      <c r="M33" s="132"/>
      <c r="O33" s="132"/>
    </row>
    <row r="34" spans="1:15" s="3" customFormat="1" ht="12.75">
      <c r="A34" s="9"/>
      <c r="C34" s="9"/>
      <c r="K34" s="132"/>
      <c r="M34" s="132"/>
      <c r="O34" s="132"/>
    </row>
    <row r="35" spans="3:16" s="3" customFormat="1" ht="12.75">
      <c r="C35" s="267" t="s">
        <v>171</v>
      </c>
      <c r="D35" s="177"/>
      <c r="E35" s="177"/>
      <c r="F35" s="177"/>
      <c r="G35" s="177"/>
      <c r="H35" s="177"/>
      <c r="I35" s="177"/>
      <c r="J35" s="177"/>
      <c r="K35" s="177"/>
      <c r="L35" s="177"/>
      <c r="M35" s="177"/>
      <c r="N35" s="177"/>
      <c r="O35" s="177"/>
      <c r="P35" s="177"/>
    </row>
    <row r="37" spans="1:15" s="3" customFormat="1" ht="12.75">
      <c r="A37" s="9" t="s">
        <v>55</v>
      </c>
      <c r="C37" s="9" t="s">
        <v>84</v>
      </c>
      <c r="K37" s="132"/>
      <c r="M37" s="132"/>
      <c r="O37" s="132"/>
    </row>
    <row r="39" spans="3:16" s="3" customFormat="1" ht="12.75">
      <c r="C39" s="223" t="s">
        <v>281</v>
      </c>
      <c r="D39" s="223"/>
      <c r="E39" s="223"/>
      <c r="F39" s="223"/>
      <c r="G39" s="223"/>
      <c r="H39" s="223"/>
      <c r="I39" s="223"/>
      <c r="J39" s="223"/>
      <c r="K39" s="223"/>
      <c r="L39" s="223"/>
      <c r="M39" s="223"/>
      <c r="N39" s="223"/>
      <c r="O39" s="223"/>
      <c r="P39" s="194"/>
    </row>
    <row r="40" spans="3:16" s="3" customFormat="1" ht="12.75">
      <c r="C40" s="259"/>
      <c r="D40" s="259"/>
      <c r="E40" s="259"/>
      <c r="F40" s="259"/>
      <c r="G40" s="259"/>
      <c r="H40" s="259"/>
      <c r="I40" s="259"/>
      <c r="J40" s="259"/>
      <c r="K40" s="259"/>
      <c r="L40" s="259"/>
      <c r="M40" s="259"/>
      <c r="N40" s="259"/>
      <c r="O40" s="259"/>
      <c r="P40" s="259"/>
    </row>
    <row r="41" spans="1:15" s="3" customFormat="1" ht="12.75">
      <c r="A41" s="9" t="s">
        <v>172</v>
      </c>
      <c r="C41" s="9" t="s">
        <v>173</v>
      </c>
      <c r="K41" s="132"/>
      <c r="M41" s="132"/>
      <c r="O41" s="132"/>
    </row>
    <row r="42" spans="1:15" s="3" customFormat="1" ht="12.75">
      <c r="A42" s="9"/>
      <c r="C42" s="9"/>
      <c r="K42" s="132"/>
      <c r="M42" s="132"/>
      <c r="O42" s="132"/>
    </row>
    <row r="43" spans="1:15" s="3" customFormat="1" ht="12.75">
      <c r="A43" s="9"/>
      <c r="C43" s="3" t="s">
        <v>246</v>
      </c>
      <c r="K43" s="132"/>
      <c r="M43" s="132"/>
      <c r="O43" s="132"/>
    </row>
    <row r="44" spans="1:16" s="3" customFormat="1" ht="38.25">
      <c r="A44" s="9"/>
      <c r="L44" s="268"/>
      <c r="M44" s="269" t="s">
        <v>247</v>
      </c>
      <c r="N44" s="268"/>
      <c r="O44" s="269" t="s">
        <v>253</v>
      </c>
      <c r="P44" s="9"/>
    </row>
    <row r="45" spans="1:16" s="3" customFormat="1" ht="12.75">
      <c r="A45" s="9"/>
      <c r="L45" s="270"/>
      <c r="M45" s="271" t="s">
        <v>16</v>
      </c>
      <c r="N45" s="9"/>
      <c r="O45" s="271" t="s">
        <v>16</v>
      </c>
      <c r="P45" s="9"/>
    </row>
    <row r="46" spans="1:16" s="3" customFormat="1" ht="12.75">
      <c r="A46" s="9"/>
      <c r="L46" s="270"/>
      <c r="M46" s="271"/>
      <c r="N46" s="9"/>
      <c r="O46" s="271"/>
      <c r="P46" s="9"/>
    </row>
    <row r="47" spans="1:15" s="3" customFormat="1" ht="12.75">
      <c r="A47" s="9"/>
      <c r="C47" s="3" t="s">
        <v>174</v>
      </c>
      <c r="M47" s="132">
        <v>-127155</v>
      </c>
      <c r="O47" s="272">
        <v>-127980</v>
      </c>
    </row>
    <row r="48" spans="1:15" s="3" customFormat="1" ht="12.75">
      <c r="A48" s="9"/>
      <c r="C48" s="3" t="s">
        <v>175</v>
      </c>
      <c r="M48" s="211">
        <f>O48</f>
        <v>-30663</v>
      </c>
      <c r="O48" s="273">
        <v>-30663</v>
      </c>
    </row>
    <row r="49" spans="1:15" s="3" customFormat="1" ht="12.75">
      <c r="A49" s="9"/>
      <c r="M49" s="272">
        <f>SUM(M47:M48)</f>
        <v>-157818</v>
      </c>
      <c r="O49" s="272">
        <f>SUM(O47:O48)</f>
        <v>-158643</v>
      </c>
    </row>
    <row r="50" spans="1:15" s="3" customFormat="1" ht="12.75">
      <c r="A50" s="9"/>
      <c r="C50" s="3" t="s">
        <v>197</v>
      </c>
      <c r="M50" s="132">
        <f>O50</f>
        <v>2850</v>
      </c>
      <c r="O50" s="272">
        <v>2850</v>
      </c>
    </row>
    <row r="51" spans="1:15" s="3" customFormat="1" ht="13.5" thickBot="1">
      <c r="A51" s="9"/>
      <c r="C51" s="194" t="s">
        <v>176</v>
      </c>
      <c r="M51" s="212">
        <f>SUM(M49:M50)</f>
        <v>-154968</v>
      </c>
      <c r="O51" s="274">
        <f>SUM(O49:O50)</f>
        <v>-155793</v>
      </c>
    </row>
    <row r="52" spans="1:15" s="3" customFormat="1" ht="12.75">
      <c r="A52" s="9"/>
      <c r="M52" s="132"/>
      <c r="O52" s="272"/>
    </row>
    <row r="53" spans="13:15" s="3" customFormat="1" ht="12.75">
      <c r="M53" s="132"/>
      <c r="O53" s="132"/>
    </row>
    <row r="54" spans="13:15" s="3" customFormat="1" ht="12.75">
      <c r="M54" s="132"/>
      <c r="O54" s="132"/>
    </row>
    <row r="57" spans="1:15" s="3" customFormat="1" ht="12.75">
      <c r="A57" s="9"/>
      <c r="K57" s="132"/>
      <c r="M57" s="132"/>
      <c r="O57" s="132"/>
    </row>
    <row r="60" spans="1:15" s="3" customFormat="1" ht="12.75">
      <c r="A60" s="107"/>
      <c r="K60" s="132"/>
      <c r="M60" s="132"/>
      <c r="O60" s="132"/>
    </row>
  </sheetData>
  <sheetProtection/>
  <mergeCells count="5">
    <mergeCell ref="A1:P1"/>
    <mergeCell ref="A2:P2"/>
    <mergeCell ref="C31:O31"/>
    <mergeCell ref="C39:O39"/>
    <mergeCell ref="C35:P35"/>
  </mergeCells>
  <printOptions/>
  <pageMargins left="0.6692913385826772" right="0.35433070866141736" top="0.5905511811023623" bottom="0.7480314960629921" header="0.3937007874015748" footer="0.7874015748031497"/>
  <pageSetup firstPageNumber="10" useFirstPageNumber="1" horizontalDpi="600" verticalDpi="600" orientation="portrait" paperSize="9" scale="90" r:id="rId1"/>
  <headerFooter alignWithMargins="0">
    <oddFooter>&amp;C&amp;"Times New Roman,Italic"&amp;8Page &amp;P</oddFooter>
  </headerFooter>
</worksheet>
</file>

<file path=xl/worksheets/sheet2.xml><?xml version="1.0" encoding="utf-8"?>
<worksheet xmlns="http://schemas.openxmlformats.org/spreadsheetml/2006/main" xmlns:r="http://schemas.openxmlformats.org/officeDocument/2006/relationships">
  <dimension ref="A1:H58"/>
  <sheetViews>
    <sheetView view="pageBreakPreview" zoomScale="90" zoomScaleSheetLayoutView="90" zoomScalePageLayoutView="0" workbookViewId="0" topLeftCell="A1">
      <selection activeCell="J25" sqref="J25"/>
    </sheetView>
  </sheetViews>
  <sheetFormatPr defaultColWidth="9.140625" defaultRowHeight="12.75"/>
  <cols>
    <col min="1" max="1" width="51.140625" style="3" customWidth="1"/>
    <col min="2" max="2" width="10.7109375" style="3" customWidth="1"/>
    <col min="3" max="3" width="12.7109375" style="3" customWidth="1"/>
    <col min="4" max="4" width="3.140625" style="3" hidden="1" customWidth="1"/>
    <col min="5" max="5" width="2.57421875" style="3" customWidth="1"/>
    <col min="6" max="6" width="12.7109375" style="3" customWidth="1"/>
    <col min="7" max="16384" width="9.140625" style="3" customWidth="1"/>
  </cols>
  <sheetData>
    <row r="1" spans="1:6" ht="18.75">
      <c r="A1" s="1" t="str">
        <f>'page 1-IS'!A1:I1</f>
        <v>BINA GOODYEAR BERHAD (18645-H)</v>
      </c>
      <c r="B1" s="1"/>
      <c r="C1" s="1"/>
      <c r="D1" s="1"/>
      <c r="E1" s="1"/>
      <c r="F1" s="1"/>
    </row>
    <row r="2" spans="1:6" ht="12.75">
      <c r="A2" s="4" t="s">
        <v>14</v>
      </c>
      <c r="B2" s="4"/>
      <c r="C2" s="4"/>
      <c r="D2" s="4"/>
      <c r="E2" s="4"/>
      <c r="F2" s="4"/>
    </row>
    <row r="4" spans="1:2" ht="14.25">
      <c r="A4" s="8" t="str">
        <f>'page 1-IS'!A4</f>
        <v>Interim report for the financial period ended 31 December 2013</v>
      </c>
      <c r="B4" s="8"/>
    </row>
    <row r="5" spans="1:2" ht="12.75">
      <c r="A5" s="10" t="s">
        <v>43</v>
      </c>
      <c r="B5" s="10"/>
    </row>
    <row r="6" spans="1:6" s="6" customFormat="1" ht="12.75">
      <c r="A6" s="109"/>
      <c r="B6" s="109"/>
      <c r="C6" s="109"/>
      <c r="D6" s="109"/>
      <c r="E6" s="109"/>
      <c r="F6" s="109"/>
    </row>
    <row r="7" spans="1:2" ht="12.75">
      <c r="A7" s="9" t="s">
        <v>161</v>
      </c>
      <c r="B7" s="9"/>
    </row>
    <row r="9" spans="3:6" s="19" customFormat="1" ht="48">
      <c r="C9" s="110" t="s">
        <v>268</v>
      </c>
      <c r="D9" s="110"/>
      <c r="E9" s="18"/>
      <c r="F9" s="110" t="s">
        <v>269</v>
      </c>
    </row>
    <row r="10" spans="3:6" s="19" customFormat="1" ht="12">
      <c r="C10" s="110" t="s">
        <v>170</v>
      </c>
      <c r="D10" s="110"/>
      <c r="E10" s="18"/>
      <c r="F10" s="110" t="s">
        <v>100</v>
      </c>
    </row>
    <row r="11" spans="3:6" s="19" customFormat="1" ht="12">
      <c r="C11" s="22" t="str">
        <f>'page 1-IS'!G12</f>
        <v>31/12/13</v>
      </c>
      <c r="D11" s="111" t="s">
        <v>65</v>
      </c>
      <c r="E11" s="18"/>
      <c r="F11" s="111" t="s">
        <v>217</v>
      </c>
    </row>
    <row r="12" spans="3:6" s="19" customFormat="1" ht="12">
      <c r="C12" s="18" t="s">
        <v>16</v>
      </c>
      <c r="D12" s="18" t="s">
        <v>16</v>
      </c>
      <c r="E12" s="18"/>
      <c r="F12" s="18" t="s">
        <v>16</v>
      </c>
    </row>
    <row r="13" spans="3:6" s="19" customFormat="1" ht="12">
      <c r="C13" s="112"/>
      <c r="D13" s="112" t="s">
        <v>44</v>
      </c>
      <c r="E13" s="18"/>
      <c r="F13" s="112"/>
    </row>
    <row r="14" spans="1:2" s="19" customFormat="1" ht="12">
      <c r="A14" s="24" t="s">
        <v>72</v>
      </c>
      <c r="B14" s="24"/>
    </row>
    <row r="15" spans="1:2" s="19" customFormat="1" ht="12">
      <c r="A15" s="24"/>
      <c r="B15" s="24"/>
    </row>
    <row r="16" spans="1:2" s="19" customFormat="1" ht="12">
      <c r="A16" s="24" t="s">
        <v>73</v>
      </c>
      <c r="B16" s="24"/>
    </row>
    <row r="17" spans="1:6" s="19" customFormat="1" ht="12">
      <c r="A17" s="19" t="s">
        <v>74</v>
      </c>
      <c r="C17" s="113">
        <v>1693</v>
      </c>
      <c r="D17" s="71">
        <v>54130</v>
      </c>
      <c r="E17" s="71"/>
      <c r="F17" s="113">
        <v>1963</v>
      </c>
    </row>
    <row r="18" spans="1:6" s="19" customFormat="1" ht="12">
      <c r="A18" s="24"/>
      <c r="B18" s="24"/>
      <c r="C18" s="71">
        <f>SUM(C17:C17)</f>
        <v>1693</v>
      </c>
      <c r="D18" s="71"/>
      <c r="E18" s="71"/>
      <c r="F18" s="71">
        <f>SUM(F17:F17)</f>
        <v>1963</v>
      </c>
    </row>
    <row r="19" spans="1:6" s="19" customFormat="1" ht="12">
      <c r="A19" s="24"/>
      <c r="B19" s="24"/>
      <c r="C19" s="71"/>
      <c r="D19" s="71"/>
      <c r="E19" s="71"/>
      <c r="F19" s="71"/>
    </row>
    <row r="20" spans="1:6" s="19" customFormat="1" ht="12">
      <c r="A20" s="24" t="s">
        <v>38</v>
      </c>
      <c r="B20" s="24"/>
      <c r="C20" s="71"/>
      <c r="D20" s="71"/>
      <c r="E20" s="71"/>
      <c r="F20" s="71"/>
    </row>
    <row r="21" spans="1:6" s="19" customFormat="1" ht="12">
      <c r="A21" s="114" t="s">
        <v>98</v>
      </c>
      <c r="B21" s="114"/>
      <c r="C21" s="115">
        <f>16135+4501</f>
        <v>20636</v>
      </c>
      <c r="D21" s="116" t="e">
        <f>+#REF!-32</f>
        <v>#REF!</v>
      </c>
      <c r="E21" s="71"/>
      <c r="F21" s="115">
        <f>15868+295+4501</f>
        <v>20664</v>
      </c>
    </row>
    <row r="22" spans="1:6" s="19" customFormat="1" ht="12">
      <c r="A22" s="114" t="s">
        <v>66</v>
      </c>
      <c r="B22" s="114"/>
      <c r="C22" s="116">
        <v>170</v>
      </c>
      <c r="D22" s="116">
        <v>5000</v>
      </c>
      <c r="E22" s="71"/>
      <c r="F22" s="116">
        <v>170</v>
      </c>
    </row>
    <row r="23" spans="1:6" s="19" customFormat="1" ht="12">
      <c r="A23" s="114" t="s">
        <v>99</v>
      </c>
      <c r="B23" s="114"/>
      <c r="C23" s="116">
        <f>1300+1964</f>
        <v>3264</v>
      </c>
      <c r="D23" s="116">
        <v>106981</v>
      </c>
      <c r="E23" s="71"/>
      <c r="F23" s="116">
        <f>1050+541</f>
        <v>1591</v>
      </c>
    </row>
    <row r="24" spans="3:6" s="19" customFormat="1" ht="12">
      <c r="C24" s="117">
        <f>SUM(C21:C23)</f>
        <v>24070</v>
      </c>
      <c r="D24" s="117">
        <v>505945</v>
      </c>
      <c r="E24" s="71"/>
      <c r="F24" s="117">
        <f>SUM(F21:F23)</f>
        <v>22425</v>
      </c>
    </row>
    <row r="25" spans="1:6" s="19" customFormat="1" ht="12">
      <c r="A25" s="24"/>
      <c r="B25" s="24"/>
      <c r="C25" s="71"/>
      <c r="D25" s="71"/>
      <c r="E25" s="71"/>
      <c r="F25" s="71"/>
    </row>
    <row r="26" spans="1:6" s="19" customFormat="1" ht="12.75" thickBot="1">
      <c r="A26" s="24" t="s">
        <v>75</v>
      </c>
      <c r="B26" s="24"/>
      <c r="C26" s="118">
        <f>C18+C24</f>
        <v>25763</v>
      </c>
      <c r="D26" s="118">
        <v>0</v>
      </c>
      <c r="E26" s="71"/>
      <c r="F26" s="118">
        <f>+F18+F24</f>
        <v>24388</v>
      </c>
    </row>
    <row r="27" spans="1:6" s="19" customFormat="1" ht="12">
      <c r="A27" s="24"/>
      <c r="B27" s="24"/>
      <c r="C27" s="91"/>
      <c r="D27" s="91"/>
      <c r="E27" s="91"/>
      <c r="F27" s="91"/>
    </row>
    <row r="28" spans="1:6" s="19" customFormat="1" ht="12">
      <c r="A28" s="24" t="s">
        <v>76</v>
      </c>
      <c r="B28" s="24"/>
      <c r="C28" s="89"/>
      <c r="D28" s="89"/>
      <c r="E28" s="91"/>
      <c r="F28" s="91"/>
    </row>
    <row r="29" spans="1:8" ht="12.75">
      <c r="A29" s="24"/>
      <c r="B29" s="24"/>
      <c r="C29" s="91"/>
      <c r="D29" s="91"/>
      <c r="E29" s="91"/>
      <c r="F29" s="91"/>
      <c r="G29" s="19"/>
      <c r="H29" s="19"/>
    </row>
    <row r="30" spans="1:8" ht="12.75">
      <c r="A30" s="24" t="s">
        <v>77</v>
      </c>
      <c r="B30" s="24"/>
      <c r="C30" s="91"/>
      <c r="D30" s="91"/>
      <c r="E30" s="91"/>
      <c r="F30" s="91"/>
      <c r="G30" s="19"/>
      <c r="H30" s="19"/>
    </row>
    <row r="31" spans="1:8" ht="12.75">
      <c r="A31" s="119" t="s">
        <v>78</v>
      </c>
      <c r="B31" s="119"/>
      <c r="C31" s="71">
        <v>50880</v>
      </c>
      <c r="D31" s="71">
        <v>332668</v>
      </c>
      <c r="E31" s="71"/>
      <c r="F31" s="71">
        <v>50880</v>
      </c>
      <c r="G31" s="120"/>
      <c r="H31" s="120"/>
    </row>
    <row r="32" spans="1:8" ht="12.75">
      <c r="A32" s="119" t="s">
        <v>79</v>
      </c>
      <c r="B32" s="119"/>
      <c r="C32" s="71">
        <v>7297</v>
      </c>
      <c r="D32" s="71">
        <v>1073907</v>
      </c>
      <c r="E32" s="71"/>
      <c r="F32" s="71">
        <v>7297</v>
      </c>
      <c r="G32" s="120"/>
      <c r="H32" s="120"/>
    </row>
    <row r="33" spans="1:8" ht="12.75">
      <c r="A33" s="119" t="s">
        <v>187</v>
      </c>
      <c r="B33" s="119"/>
      <c r="C33" s="71">
        <f>+'page 4-changes in Equity'!E18</f>
        <v>-154968</v>
      </c>
      <c r="D33" s="71">
        <v>1073907</v>
      </c>
      <c r="E33" s="71"/>
      <c r="F33" s="71">
        <f>-155793</f>
        <v>-155793</v>
      </c>
      <c r="G33" s="120"/>
      <c r="H33" s="120"/>
    </row>
    <row r="34" spans="1:8" ht="12.75">
      <c r="A34" s="24" t="s">
        <v>48</v>
      </c>
      <c r="B34" s="24"/>
      <c r="C34" s="121">
        <f>SUM(C31:C33)</f>
        <v>-96791</v>
      </c>
      <c r="D34" s="121">
        <v>3554389</v>
      </c>
      <c r="E34" s="71"/>
      <c r="F34" s="121">
        <f>SUM(F31:F33)</f>
        <v>-97616</v>
      </c>
      <c r="G34" s="120"/>
      <c r="H34" s="122"/>
    </row>
    <row r="35" spans="1:8" ht="12.75">
      <c r="A35" s="28" t="s">
        <v>164</v>
      </c>
      <c r="B35" s="28"/>
      <c r="C35" s="113">
        <v>0</v>
      </c>
      <c r="D35" s="71">
        <v>56634</v>
      </c>
      <c r="E35" s="71"/>
      <c r="F35" s="113">
        <v>0</v>
      </c>
      <c r="G35" s="120"/>
      <c r="H35" s="120"/>
    </row>
    <row r="36" spans="1:8" ht="12.75">
      <c r="A36" s="24" t="s">
        <v>70</v>
      </c>
      <c r="B36" s="24"/>
      <c r="C36" s="77">
        <f>C34+C35</f>
        <v>-96791</v>
      </c>
      <c r="D36" s="71"/>
      <c r="E36" s="71"/>
      <c r="F36" s="77">
        <f>+F34+F35</f>
        <v>-97616</v>
      </c>
      <c r="G36" s="120"/>
      <c r="H36" s="120"/>
    </row>
    <row r="37" spans="1:8" ht="12.75">
      <c r="A37" s="24"/>
      <c r="B37" s="24"/>
      <c r="C37" s="71"/>
      <c r="D37" s="71"/>
      <c r="E37" s="71"/>
      <c r="F37" s="71"/>
      <c r="G37" s="120"/>
      <c r="H37" s="120"/>
    </row>
    <row r="38" spans="1:8" ht="12.75">
      <c r="A38" s="24" t="s">
        <v>80</v>
      </c>
      <c r="B38" s="24"/>
      <c r="C38" s="71"/>
      <c r="D38" s="71"/>
      <c r="E38" s="71"/>
      <c r="F38" s="71"/>
      <c r="G38" s="120"/>
      <c r="H38" s="120"/>
    </row>
    <row r="39" spans="1:8" ht="12.75">
      <c r="A39" s="19" t="s">
        <v>103</v>
      </c>
      <c r="B39" s="19"/>
      <c r="C39" s="32">
        <v>389</v>
      </c>
      <c r="D39" s="71"/>
      <c r="E39" s="71"/>
      <c r="F39" s="32">
        <f>405</f>
        <v>405</v>
      </c>
      <c r="G39" s="120"/>
      <c r="H39" s="120"/>
    </row>
    <row r="40" spans="1:8" ht="12.75">
      <c r="A40" s="24"/>
      <c r="B40" s="24"/>
      <c r="C40" s="71"/>
      <c r="D40" s="71"/>
      <c r="E40" s="71"/>
      <c r="F40" s="71"/>
      <c r="G40" s="120"/>
      <c r="H40" s="120"/>
    </row>
    <row r="41" spans="1:8" ht="12.75">
      <c r="A41" s="24" t="s">
        <v>40</v>
      </c>
      <c r="B41" s="24"/>
      <c r="C41" s="71"/>
      <c r="D41" s="71"/>
      <c r="E41" s="71"/>
      <c r="F41" s="71"/>
      <c r="G41" s="120"/>
      <c r="H41" s="120"/>
    </row>
    <row r="42" spans="1:8" ht="12.75">
      <c r="A42" s="114" t="s">
        <v>101</v>
      </c>
      <c r="B42" s="114"/>
      <c r="C42" s="115">
        <f>60544+50089</f>
        <v>110633</v>
      </c>
      <c r="D42" s="116"/>
      <c r="E42" s="71"/>
      <c r="F42" s="115">
        <f>60494+49414</f>
        <v>109908</v>
      </c>
      <c r="G42" s="120"/>
      <c r="H42" s="120"/>
    </row>
    <row r="43" spans="1:8" ht="12.75">
      <c r="A43" s="114" t="s">
        <v>102</v>
      </c>
      <c r="B43" s="114"/>
      <c r="C43" s="116">
        <f>6000+13+4501</f>
        <v>10514</v>
      </c>
      <c r="D43" s="116"/>
      <c r="E43" s="71"/>
      <c r="F43" s="116">
        <f>6000+187+4501</f>
        <v>10688</v>
      </c>
      <c r="G43" s="120"/>
      <c r="H43" s="120"/>
    </row>
    <row r="44" spans="1:8" ht="12.75">
      <c r="A44" s="114" t="s">
        <v>57</v>
      </c>
      <c r="B44" s="114"/>
      <c r="C44" s="116">
        <v>1018</v>
      </c>
      <c r="D44" s="116"/>
      <c r="E44" s="71"/>
      <c r="F44" s="116">
        <v>1003</v>
      </c>
      <c r="G44" s="120"/>
      <c r="H44" s="120"/>
    </row>
    <row r="45" spans="1:8" ht="12.75">
      <c r="A45" s="19"/>
      <c r="B45" s="19"/>
      <c r="C45" s="117">
        <f>SUM(C42:C44)</f>
        <v>122165</v>
      </c>
      <c r="D45" s="117">
        <v>179341</v>
      </c>
      <c r="E45" s="71"/>
      <c r="F45" s="117">
        <f>SUM(F42:F44)</f>
        <v>121599</v>
      </c>
      <c r="G45" s="120"/>
      <c r="H45" s="120"/>
    </row>
    <row r="46" spans="1:8" ht="12.75">
      <c r="A46" s="24" t="s">
        <v>81</v>
      </c>
      <c r="B46" s="24"/>
      <c r="C46" s="113">
        <f>C45+C39</f>
        <v>122554</v>
      </c>
      <c r="D46" s="113" t="e">
        <v>#REF!</v>
      </c>
      <c r="E46" s="71"/>
      <c r="F46" s="113">
        <f>F45+F39</f>
        <v>122004</v>
      </c>
      <c r="G46" s="123"/>
      <c r="H46" s="120"/>
    </row>
    <row r="47" spans="1:8" ht="12.75">
      <c r="A47" s="24"/>
      <c r="B47" s="24"/>
      <c r="C47" s="32"/>
      <c r="D47" s="32"/>
      <c r="E47" s="71"/>
      <c r="F47" s="32"/>
      <c r="G47" s="123"/>
      <c r="H47" s="120"/>
    </row>
    <row r="48" spans="1:8" ht="13.5" thickBot="1">
      <c r="A48" s="24" t="s">
        <v>82</v>
      </c>
      <c r="B48" s="24"/>
      <c r="C48" s="118">
        <f>C36+C46</f>
        <v>25763</v>
      </c>
      <c r="D48" s="118" t="e">
        <f>D36+D46</f>
        <v>#REF!</v>
      </c>
      <c r="E48" s="32"/>
      <c r="F48" s="118">
        <f>F36+F46</f>
        <v>24388</v>
      </c>
      <c r="G48" s="124">
        <f>G36+G46</f>
        <v>0</v>
      </c>
      <c r="H48" s="124"/>
    </row>
    <row r="49" spans="1:8" ht="12.75">
      <c r="A49" s="19"/>
      <c r="B49" s="19"/>
      <c r="C49" s="91"/>
      <c r="D49" s="91"/>
      <c r="E49" s="91"/>
      <c r="F49" s="91"/>
      <c r="G49" s="123"/>
      <c r="H49" s="120"/>
    </row>
    <row r="50" spans="1:8" ht="12.75">
      <c r="A50" s="19"/>
      <c r="B50" s="19"/>
      <c r="C50" s="34" t="s">
        <v>37</v>
      </c>
      <c r="D50" s="19"/>
      <c r="E50" s="19"/>
      <c r="F50" s="19"/>
      <c r="G50" s="120"/>
      <c r="H50" s="120"/>
    </row>
    <row r="51" spans="1:8" ht="24">
      <c r="A51" s="125" t="s">
        <v>271</v>
      </c>
      <c r="B51" s="125"/>
      <c r="C51" s="126">
        <f>C34/C31</f>
        <v>-1.9023388364779874</v>
      </c>
      <c r="D51" s="126">
        <f>D34/D31</f>
        <v>10.684493248524054</v>
      </c>
      <c r="E51" s="126"/>
      <c r="F51" s="126">
        <f>F34/F31</f>
        <v>-1.9185534591194968</v>
      </c>
      <c r="G51" s="127"/>
      <c r="H51" s="127"/>
    </row>
    <row r="58" spans="1:7" ht="39.75" customHeight="1">
      <c r="A58" s="128" t="s">
        <v>270</v>
      </c>
      <c r="B58" s="128"/>
      <c r="C58" s="128"/>
      <c r="D58" s="128"/>
      <c r="E58" s="128"/>
      <c r="F58" s="128"/>
      <c r="G58" s="128"/>
    </row>
  </sheetData>
  <sheetProtection/>
  <mergeCells count="3">
    <mergeCell ref="A1:F1"/>
    <mergeCell ref="A2:F2"/>
    <mergeCell ref="A58:G58"/>
  </mergeCells>
  <printOptions/>
  <pageMargins left="0.984251968503937" right="0.2362204724409449" top="0.8267716535433072" bottom="0.7480314960629921" header="0.3937007874015748" footer="0.7874015748031497"/>
  <pageSetup firstPageNumber="2" useFirstPageNumber="1" horizontalDpi="600" verticalDpi="600" orientation="portrait" paperSize="9" scale="90" r:id="rId1"/>
  <headerFooter alignWithMargins="0">
    <oddFooter>&amp;C&amp;"Times New Roman,Italic"&amp;8Page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V61"/>
  <sheetViews>
    <sheetView view="pageBreakPreview" zoomScale="90" zoomScaleSheetLayoutView="90" zoomScalePageLayoutView="0" workbookViewId="0" topLeftCell="A1">
      <selection activeCell="B17" sqref="B17"/>
    </sheetView>
  </sheetViews>
  <sheetFormatPr defaultColWidth="8.00390625" defaultRowHeight="12.75"/>
  <cols>
    <col min="1" max="1" width="5.57421875" style="130" customWidth="1"/>
    <col min="2" max="2" width="49.7109375" style="130" customWidth="1"/>
    <col min="3" max="3" width="14.7109375" style="151" customWidth="1"/>
    <col min="4" max="4" width="1.7109375" style="130" customWidth="1"/>
    <col min="5" max="5" width="14.7109375" style="151" customWidth="1"/>
    <col min="6" max="6" width="1.7109375" style="130" customWidth="1"/>
    <col min="7" max="7" width="8.00390625" style="130" customWidth="1"/>
    <col min="8" max="8" width="4.8515625" style="130" customWidth="1"/>
    <col min="9" max="16384" width="8.00390625" style="130" customWidth="1"/>
  </cols>
  <sheetData>
    <row r="1" spans="1:9" ht="18.75">
      <c r="A1" s="129" t="str">
        <f>'page 1-IS'!A1:I1</f>
        <v>BINA GOODYEAR BERHAD (18645-H)</v>
      </c>
      <c r="B1" s="129"/>
      <c r="C1" s="129"/>
      <c r="D1" s="129"/>
      <c r="E1" s="129"/>
      <c r="F1" s="129"/>
      <c r="G1" s="105"/>
      <c r="H1" s="3"/>
      <c r="I1" s="9"/>
    </row>
    <row r="2" spans="1:256" ht="18.75">
      <c r="A2" s="131" t="str">
        <f>'page 2-BS'!A2:F2</f>
        <v>(Incorporated in Malaysia)</v>
      </c>
      <c r="B2" s="131"/>
      <c r="C2" s="131"/>
      <c r="D2" s="131"/>
      <c r="E2" s="131"/>
      <c r="F2" s="131"/>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row>
    <row r="3" spans="1:256" ht="18.75">
      <c r="A3" s="129"/>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row>
    <row r="4" spans="1:9" ht="14.25">
      <c r="A4" s="8" t="str">
        <f>'page 1-IS'!A4</f>
        <v>Interim report for the financial period ended 31 December 2013</v>
      </c>
      <c r="B4" s="8"/>
      <c r="C4" s="132"/>
      <c r="D4" s="3"/>
      <c r="E4" s="132"/>
      <c r="F4" s="3"/>
      <c r="G4" s="3"/>
      <c r="H4" s="3"/>
      <c r="I4" s="9"/>
    </row>
    <row r="5" spans="1:9" ht="12.75">
      <c r="A5" s="10" t="s">
        <v>43</v>
      </c>
      <c r="B5" s="10"/>
      <c r="C5" s="132"/>
      <c r="D5" s="3"/>
      <c r="E5" s="132"/>
      <c r="F5" s="3"/>
      <c r="G5" s="3"/>
      <c r="H5" s="3"/>
      <c r="I5" s="9"/>
    </row>
    <row r="6" spans="1:9" ht="12.75">
      <c r="A6" s="6"/>
      <c r="B6" s="6"/>
      <c r="C6" s="133"/>
      <c r="D6" s="6"/>
      <c r="E6" s="133"/>
      <c r="F6" s="6"/>
      <c r="G6" s="6"/>
      <c r="H6" s="6"/>
      <c r="I6" s="11"/>
    </row>
    <row r="7" spans="1:9" ht="12.75">
      <c r="A7" s="9" t="s">
        <v>162</v>
      </c>
      <c r="B7" s="9"/>
      <c r="C7" s="132"/>
      <c r="D7" s="3"/>
      <c r="E7" s="132"/>
      <c r="F7" s="3"/>
      <c r="G7" s="3"/>
      <c r="H7" s="3"/>
      <c r="I7" s="3"/>
    </row>
    <row r="8" spans="1:9" ht="12.75">
      <c r="A8" s="9"/>
      <c r="B8" s="9"/>
      <c r="C8" s="132"/>
      <c r="D8" s="3"/>
      <c r="E8" s="132"/>
      <c r="F8" s="3"/>
      <c r="G8" s="3"/>
      <c r="H8" s="3"/>
      <c r="I8" s="3"/>
    </row>
    <row r="9" spans="1:5" s="136" customFormat="1" ht="12.75">
      <c r="A9" s="125"/>
      <c r="B9" s="125"/>
      <c r="C9" s="134" t="s">
        <v>240</v>
      </c>
      <c r="D9" s="135"/>
      <c r="E9" s="134" t="s">
        <v>240</v>
      </c>
    </row>
    <row r="10" spans="1:5" s="136" customFormat="1" ht="12.75">
      <c r="A10" s="125"/>
      <c r="B10" s="125"/>
      <c r="C10" s="134" t="s">
        <v>170</v>
      </c>
      <c r="D10" s="135"/>
      <c r="E10" s="134" t="s">
        <v>170</v>
      </c>
    </row>
    <row r="11" spans="1:5" s="137" customFormat="1" ht="12">
      <c r="A11" s="24"/>
      <c r="B11" s="24"/>
      <c r="C11" s="22" t="str">
        <f>'page 1-IS'!G12</f>
        <v>31/12/13</v>
      </c>
      <c r="D11" s="23"/>
      <c r="E11" s="22" t="str">
        <f>+'page 1-IS'!I12</f>
        <v>31/12/12</v>
      </c>
    </row>
    <row r="12" spans="1:5" s="137" customFormat="1" ht="12">
      <c r="A12" s="24"/>
      <c r="B12" s="24"/>
      <c r="C12" s="138" t="s">
        <v>16</v>
      </c>
      <c r="D12" s="25"/>
      <c r="E12" s="138" t="s">
        <v>16</v>
      </c>
    </row>
    <row r="13" spans="1:5" s="137" customFormat="1" ht="12">
      <c r="A13" s="24" t="s">
        <v>85</v>
      </c>
      <c r="B13" s="24"/>
      <c r="C13" s="71"/>
      <c r="D13" s="139"/>
      <c r="E13" s="71"/>
    </row>
    <row r="14" spans="1:5" s="137" customFormat="1" ht="12">
      <c r="A14" s="19" t="s">
        <v>272</v>
      </c>
      <c r="B14" s="24"/>
      <c r="C14" s="71">
        <f>'page 1-IS'!G23</f>
        <v>825</v>
      </c>
      <c r="D14" s="139"/>
      <c r="E14" s="71">
        <f>'page 1-IS'!I23</f>
        <v>-43640</v>
      </c>
    </row>
    <row r="15" spans="1:5" s="137" customFormat="1" ht="12">
      <c r="A15" s="19" t="s">
        <v>198</v>
      </c>
      <c r="B15" s="24"/>
      <c r="C15" s="113">
        <f>'page 1-IS'!G36</f>
        <v>0</v>
      </c>
      <c r="D15" s="139"/>
      <c r="E15" s="113">
        <v>-51622</v>
      </c>
    </row>
    <row r="16" spans="1:5" s="137" customFormat="1" ht="12">
      <c r="A16" s="19" t="s">
        <v>273</v>
      </c>
      <c r="B16" s="19"/>
      <c r="C16" s="71">
        <f>SUM(C14:C15)</f>
        <v>825</v>
      </c>
      <c r="D16" s="139"/>
      <c r="E16" s="71">
        <f>SUM(E14:E15)</f>
        <v>-95262</v>
      </c>
    </row>
    <row r="17" spans="1:5" s="137" customFormat="1" ht="12">
      <c r="A17" s="19"/>
      <c r="B17" s="19"/>
      <c r="C17" s="71"/>
      <c r="D17" s="139"/>
      <c r="E17" s="71"/>
    </row>
    <row r="18" spans="1:5" s="137" customFormat="1" ht="12">
      <c r="A18" s="140" t="s">
        <v>144</v>
      </c>
      <c r="B18" s="19"/>
      <c r="C18" s="71"/>
      <c r="D18" s="139"/>
      <c r="E18" s="71"/>
    </row>
    <row r="19" spans="1:7" s="137" customFormat="1" ht="12">
      <c r="A19" s="141" t="s">
        <v>90</v>
      </c>
      <c r="B19" s="19"/>
      <c r="C19" s="71">
        <f>157-1</f>
        <v>156</v>
      </c>
      <c r="D19" s="139"/>
      <c r="E19" s="71">
        <v>487</v>
      </c>
      <c r="G19" s="142"/>
    </row>
    <row r="20" spans="1:7" s="137" customFormat="1" ht="12">
      <c r="A20" s="141" t="s">
        <v>188</v>
      </c>
      <c r="B20" s="19"/>
      <c r="C20" s="71">
        <f>-3047</f>
        <v>-3047</v>
      </c>
      <c r="D20" s="139"/>
      <c r="E20" s="71">
        <v>-29</v>
      </c>
      <c r="G20" s="142"/>
    </row>
    <row r="21" spans="1:7" s="137" customFormat="1" ht="12">
      <c r="A21" s="141" t="s">
        <v>231</v>
      </c>
      <c r="B21" s="19"/>
      <c r="C21" s="71">
        <v>-11</v>
      </c>
      <c r="D21" s="139"/>
      <c r="E21" s="71">
        <v>-150</v>
      </c>
      <c r="G21" s="142"/>
    </row>
    <row r="22" spans="1:7" s="137" customFormat="1" ht="12">
      <c r="A22" s="143" t="s">
        <v>46</v>
      </c>
      <c r="B22" s="19"/>
      <c r="C22" s="71">
        <v>377</v>
      </c>
      <c r="D22" s="139"/>
      <c r="E22" s="71">
        <v>476</v>
      </c>
      <c r="G22" s="142"/>
    </row>
    <row r="23" spans="1:7" s="137" customFormat="1" ht="12">
      <c r="A23" s="141" t="s">
        <v>199</v>
      </c>
      <c r="B23" s="19"/>
      <c r="C23" s="71">
        <v>0</v>
      </c>
      <c r="D23" s="139"/>
      <c r="E23" s="71">
        <v>30700</v>
      </c>
      <c r="G23" s="142"/>
    </row>
    <row r="24" spans="1:7" s="137" customFormat="1" ht="12">
      <c r="A24" s="141" t="s">
        <v>154</v>
      </c>
      <c r="B24" s="19"/>
      <c r="C24" s="71">
        <v>0</v>
      </c>
      <c r="D24" s="139"/>
      <c r="E24" s="71">
        <v>9148</v>
      </c>
      <c r="G24" s="142"/>
    </row>
    <row r="25" spans="1:5" s="137" customFormat="1" ht="12">
      <c r="A25" s="19" t="s">
        <v>189</v>
      </c>
      <c r="B25" s="19"/>
      <c r="C25" s="121">
        <f>SUM(C16:C24)</f>
        <v>-1700</v>
      </c>
      <c r="D25" s="139"/>
      <c r="E25" s="121">
        <f>SUM(E16:E24)</f>
        <v>-54630</v>
      </c>
    </row>
    <row r="26" spans="1:5" s="137" customFormat="1" ht="12">
      <c r="A26" s="19"/>
      <c r="B26" s="19"/>
      <c r="C26" s="32"/>
      <c r="D26" s="139"/>
      <c r="E26" s="32"/>
    </row>
    <row r="27" spans="1:5" s="137" customFormat="1" ht="12">
      <c r="A27" s="141" t="s">
        <v>145</v>
      </c>
      <c r="B27" s="19"/>
      <c r="C27" s="32">
        <v>28</v>
      </c>
      <c r="D27" s="139"/>
      <c r="E27" s="32">
        <v>60342</v>
      </c>
    </row>
    <row r="28" spans="1:5" s="137" customFormat="1" ht="12">
      <c r="A28" s="141" t="s">
        <v>47</v>
      </c>
      <c r="B28" s="19"/>
      <c r="C28" s="32">
        <v>0</v>
      </c>
      <c r="D28" s="139"/>
      <c r="E28" s="32">
        <v>808</v>
      </c>
    </row>
    <row r="29" spans="1:5" s="137" customFormat="1" ht="12">
      <c r="A29" s="141" t="s">
        <v>146</v>
      </c>
      <c r="B29" s="19"/>
      <c r="C29" s="32">
        <f>724+1</f>
        <v>725</v>
      </c>
      <c r="D29" s="139"/>
      <c r="E29" s="32">
        <v>2716</v>
      </c>
    </row>
    <row r="30" spans="1:9" s="137" customFormat="1" ht="12">
      <c r="A30" s="119" t="s">
        <v>234</v>
      </c>
      <c r="B30" s="119"/>
      <c r="C30" s="121">
        <f>SUM(C25:C29)</f>
        <v>-947</v>
      </c>
      <c r="D30" s="139"/>
      <c r="E30" s="121">
        <f>SUM(E25:E29)</f>
        <v>9236</v>
      </c>
      <c r="I30" s="137" t="s">
        <v>37</v>
      </c>
    </row>
    <row r="31" spans="1:7" s="137" customFormat="1" ht="12">
      <c r="A31" s="143" t="s">
        <v>91</v>
      </c>
      <c r="B31" s="119"/>
      <c r="C31" s="32">
        <v>11</v>
      </c>
      <c r="D31" s="139"/>
      <c r="E31" s="32">
        <v>-289</v>
      </c>
      <c r="G31" s="142"/>
    </row>
    <row r="32" spans="1:9" s="137" customFormat="1" ht="12">
      <c r="A32" s="143" t="s">
        <v>92</v>
      </c>
      <c r="B32" s="119"/>
      <c r="C32" s="32">
        <v>-377</v>
      </c>
      <c r="D32" s="139"/>
      <c r="E32" s="32">
        <v>0</v>
      </c>
      <c r="G32" s="142"/>
      <c r="I32" s="137" t="s">
        <v>37</v>
      </c>
    </row>
    <row r="33" spans="1:5" s="137" customFormat="1" ht="12">
      <c r="A33" s="144" t="s">
        <v>233</v>
      </c>
      <c r="B33" s="144"/>
      <c r="C33" s="77">
        <f>SUM(C30:C32)</f>
        <v>-1313</v>
      </c>
      <c r="D33" s="139"/>
      <c r="E33" s="77">
        <f>SUM(E30:E32)</f>
        <v>8947</v>
      </c>
    </row>
    <row r="34" spans="1:5" s="137" customFormat="1" ht="12">
      <c r="A34" s="19"/>
      <c r="B34" s="19"/>
      <c r="C34" s="71"/>
      <c r="D34" s="139"/>
      <c r="E34" s="71"/>
    </row>
    <row r="35" spans="1:5" s="137" customFormat="1" ht="12">
      <c r="A35" s="24" t="s">
        <v>86</v>
      </c>
      <c r="B35" s="24"/>
      <c r="C35" s="71"/>
      <c r="D35" s="139"/>
      <c r="E35" s="71"/>
    </row>
    <row r="36" spans="1:5" s="137" customFormat="1" ht="12">
      <c r="A36" s="141" t="s">
        <v>93</v>
      </c>
      <c r="B36" s="114"/>
      <c r="C36" s="71"/>
      <c r="D36" s="139"/>
      <c r="E36" s="71"/>
    </row>
    <row r="37" spans="1:5" s="137" customFormat="1" ht="12">
      <c r="A37" s="145" t="s">
        <v>94</v>
      </c>
      <c r="B37" s="114"/>
      <c r="C37" s="71">
        <v>0</v>
      </c>
      <c r="D37" s="139"/>
      <c r="E37" s="71">
        <v>-22</v>
      </c>
    </row>
    <row r="38" spans="1:7" s="137" customFormat="1" ht="12">
      <c r="A38" s="143" t="s">
        <v>95</v>
      </c>
      <c r="B38" s="114"/>
      <c r="C38" s="71">
        <v>3161</v>
      </c>
      <c r="D38" s="139"/>
      <c r="E38" s="71">
        <v>69</v>
      </c>
      <c r="G38" s="142"/>
    </row>
    <row r="39" spans="1:5" s="137" customFormat="1" ht="12">
      <c r="A39" s="144" t="s">
        <v>232</v>
      </c>
      <c r="B39" s="19"/>
      <c r="C39" s="77">
        <f>SUM(C36:C38)</f>
        <v>3161</v>
      </c>
      <c r="D39" s="139"/>
      <c r="E39" s="77">
        <f>SUM(E37:E38)</f>
        <v>47</v>
      </c>
    </row>
    <row r="40" spans="1:5" s="137" customFormat="1" ht="12">
      <c r="A40" s="19"/>
      <c r="B40" s="24"/>
      <c r="C40" s="71"/>
      <c r="D40" s="139"/>
      <c r="E40" s="71"/>
    </row>
    <row r="41" spans="1:5" s="137" customFormat="1" ht="12">
      <c r="A41" s="24" t="s">
        <v>87</v>
      </c>
      <c r="B41" s="24"/>
      <c r="C41" s="71"/>
      <c r="D41" s="139"/>
      <c r="E41" s="71"/>
    </row>
    <row r="42" spans="1:7" s="137" customFormat="1" ht="12">
      <c r="A42" s="141" t="s">
        <v>96</v>
      </c>
      <c r="B42" s="119"/>
      <c r="C42" s="71">
        <v>-190</v>
      </c>
      <c r="D42" s="139"/>
      <c r="E42" s="71">
        <v>-237</v>
      </c>
      <c r="G42" s="142"/>
    </row>
    <row r="43" spans="1:7" s="137" customFormat="1" ht="12">
      <c r="A43" s="143" t="s">
        <v>97</v>
      </c>
      <c r="B43" s="119"/>
      <c r="C43" s="71">
        <v>0</v>
      </c>
      <c r="D43" s="139"/>
      <c r="E43" s="71">
        <v>-9000</v>
      </c>
      <c r="G43" s="142"/>
    </row>
    <row r="44" spans="1:5" s="137" customFormat="1" ht="12">
      <c r="A44" s="141" t="s">
        <v>151</v>
      </c>
      <c r="B44" s="119"/>
      <c r="C44" s="71">
        <v>-250</v>
      </c>
      <c r="D44" s="139"/>
      <c r="E44" s="71">
        <v>768</v>
      </c>
    </row>
    <row r="45" spans="1:7" s="137" customFormat="1" ht="12">
      <c r="A45" s="144" t="s">
        <v>262</v>
      </c>
      <c r="B45" s="19"/>
      <c r="C45" s="77">
        <f>SUM(C42:C44)</f>
        <v>-440</v>
      </c>
      <c r="D45" s="139"/>
      <c r="E45" s="77">
        <f>SUM(E42:E44)</f>
        <v>-8469</v>
      </c>
      <c r="G45" s="142"/>
    </row>
    <row r="46" spans="1:5" s="137" customFormat="1" ht="12">
      <c r="A46" s="144"/>
      <c r="B46" s="19"/>
      <c r="C46" s="32"/>
      <c r="D46" s="139"/>
      <c r="E46" s="32"/>
    </row>
    <row r="47" spans="1:10" s="137" customFormat="1" ht="12">
      <c r="A47" s="24" t="s">
        <v>200</v>
      </c>
      <c r="B47" s="24"/>
      <c r="C47" s="71">
        <f>C33+C39+C45</f>
        <v>1408</v>
      </c>
      <c r="D47" s="139"/>
      <c r="E47" s="146">
        <v>524</v>
      </c>
      <c r="G47" s="142"/>
      <c r="H47" s="137" t="s">
        <v>37</v>
      </c>
      <c r="J47" s="137" t="s">
        <v>37</v>
      </c>
    </row>
    <row r="48" spans="1:5" s="137" customFormat="1" ht="12">
      <c r="A48" s="24" t="s">
        <v>13</v>
      </c>
      <c r="B48" s="24"/>
      <c r="C48" s="32">
        <f>-462</f>
        <v>-462</v>
      </c>
      <c r="D48" s="139"/>
      <c r="E48" s="32">
        <v>-1608</v>
      </c>
    </row>
    <row r="49" spans="1:8" ht="12.75" thickBot="1">
      <c r="A49" s="24" t="s">
        <v>88</v>
      </c>
      <c r="C49" s="118">
        <f>C47+C48</f>
        <v>946</v>
      </c>
      <c r="D49" s="139"/>
      <c r="E49" s="118">
        <f>+E47+E48</f>
        <v>-1084</v>
      </c>
      <c r="G49" s="147"/>
      <c r="H49" s="148" t="s">
        <v>37</v>
      </c>
    </row>
    <row r="50" spans="1:5" ht="12">
      <c r="A50" s="24"/>
      <c r="C50" s="32"/>
      <c r="D50" s="139"/>
      <c r="E50" s="32"/>
    </row>
    <row r="51" spans="1:5" ht="12">
      <c r="A51" s="140" t="s">
        <v>104</v>
      </c>
      <c r="C51" s="32"/>
      <c r="D51" s="139"/>
      <c r="E51" s="32"/>
    </row>
    <row r="52" spans="1:5" ht="12">
      <c r="A52" s="19" t="s">
        <v>105</v>
      </c>
      <c r="C52" s="32">
        <v>1300</v>
      </c>
      <c r="D52" s="139"/>
      <c r="E52" s="32">
        <v>1270</v>
      </c>
    </row>
    <row r="53" spans="1:5" ht="12">
      <c r="A53" s="19" t="s">
        <v>39</v>
      </c>
      <c r="C53" s="113">
        <v>1964</v>
      </c>
      <c r="D53" s="139"/>
      <c r="E53" s="113">
        <v>838</v>
      </c>
    </row>
    <row r="54" spans="1:5" ht="12">
      <c r="A54" s="19"/>
      <c r="C54" s="32">
        <f>SUM(C52:C53)</f>
        <v>3264</v>
      </c>
      <c r="D54" s="139"/>
      <c r="E54" s="32">
        <f>SUM(E52:E53)</f>
        <v>2108</v>
      </c>
    </row>
    <row r="55" spans="1:9" ht="12">
      <c r="A55" s="19" t="s">
        <v>106</v>
      </c>
      <c r="C55" s="32">
        <f>-'page 2-BS'!C44</f>
        <v>-1018</v>
      </c>
      <c r="D55" s="139"/>
      <c r="E55" s="32">
        <f>-1922</f>
        <v>-1922</v>
      </c>
      <c r="I55" s="148" t="s">
        <v>37</v>
      </c>
    </row>
    <row r="56" spans="1:5" ht="12">
      <c r="A56" s="137" t="s">
        <v>202</v>
      </c>
      <c r="C56" s="32">
        <f>-C52</f>
        <v>-1300</v>
      </c>
      <c r="D56" s="139"/>
      <c r="E56" s="32">
        <f>-1270</f>
        <v>-1270</v>
      </c>
    </row>
    <row r="57" spans="1:5" ht="12.75" thickBot="1">
      <c r="A57" s="149"/>
      <c r="C57" s="118">
        <f>SUM(C54:C56)</f>
        <v>946</v>
      </c>
      <c r="D57" s="139"/>
      <c r="E57" s="118">
        <f>SUM(E54:E56)</f>
        <v>-1084</v>
      </c>
    </row>
    <row r="58" spans="1:5" ht="12">
      <c r="A58" s="149"/>
      <c r="C58" s="32"/>
      <c r="D58" s="139"/>
      <c r="E58" s="32"/>
    </row>
    <row r="59" spans="1:4" ht="11.25">
      <c r="A59" s="150"/>
      <c r="D59" s="152"/>
    </row>
    <row r="60" spans="1:8" ht="24.75" customHeight="1">
      <c r="A60" s="153" t="s">
        <v>274</v>
      </c>
      <c r="B60" s="153"/>
      <c r="C60" s="153"/>
      <c r="D60" s="153"/>
      <c r="E60" s="153"/>
      <c r="F60" s="154"/>
      <c r="G60" s="154"/>
      <c r="H60" s="155"/>
    </row>
    <row r="61" spans="9:10" ht="12">
      <c r="I61" s="156"/>
      <c r="J61" s="156"/>
    </row>
  </sheetData>
  <sheetProtection/>
  <mergeCells count="104">
    <mergeCell ref="A60:E60"/>
    <mergeCell ref="IH3:IL3"/>
    <mergeCell ref="IM3:IQ3"/>
    <mergeCell ref="IR3:IV3"/>
    <mergeCell ref="HN3:HR3"/>
    <mergeCell ref="HS3:HW3"/>
    <mergeCell ref="HX3:IB3"/>
    <mergeCell ref="IC3:IG3"/>
    <mergeCell ref="GT3:GX3"/>
    <mergeCell ref="GY3:HC3"/>
    <mergeCell ref="FF3:FJ3"/>
    <mergeCell ref="FK3:FO3"/>
    <mergeCell ref="HD3:HH3"/>
    <mergeCell ref="HI3:HM3"/>
    <mergeCell ref="FZ3:GD3"/>
    <mergeCell ref="GE3:GI3"/>
    <mergeCell ref="GJ3:GN3"/>
    <mergeCell ref="GO3:GS3"/>
    <mergeCell ref="CD3:CH3"/>
    <mergeCell ref="CI3:CM3"/>
    <mergeCell ref="FP3:FT3"/>
    <mergeCell ref="FU3:FY3"/>
    <mergeCell ref="CX3:DB3"/>
    <mergeCell ref="DC3:DG3"/>
    <mergeCell ref="DH3:DL3"/>
    <mergeCell ref="DM3:DQ3"/>
    <mergeCell ref="DR3:DV3"/>
    <mergeCell ref="DW3:EA3"/>
    <mergeCell ref="BT3:BX3"/>
    <mergeCell ref="BY3:CC3"/>
    <mergeCell ref="AP3:AT3"/>
    <mergeCell ref="AU3:AY3"/>
    <mergeCell ref="AZ3:BD3"/>
    <mergeCell ref="BE3:BI3"/>
    <mergeCell ref="AF3:AJ3"/>
    <mergeCell ref="AK3:AO3"/>
    <mergeCell ref="FA2:FE2"/>
    <mergeCell ref="FF2:FJ2"/>
    <mergeCell ref="CN3:CR3"/>
    <mergeCell ref="CS3:CW3"/>
    <mergeCell ref="EB3:EF3"/>
    <mergeCell ref="EG3:EK3"/>
    <mergeCell ref="BJ3:BN3"/>
    <mergeCell ref="BO3:BS3"/>
    <mergeCell ref="EL3:EP3"/>
    <mergeCell ref="EQ3:EU3"/>
    <mergeCell ref="EV3:EZ3"/>
    <mergeCell ref="FA3:FE3"/>
    <mergeCell ref="A3:F3"/>
    <mergeCell ref="G3:K3"/>
    <mergeCell ref="L3:P3"/>
    <mergeCell ref="Q3:U3"/>
    <mergeCell ref="V3:Z3"/>
    <mergeCell ref="AA3:AE3"/>
    <mergeCell ref="GO2:GS2"/>
    <mergeCell ref="GT2:GX2"/>
    <mergeCell ref="GY2:HC2"/>
    <mergeCell ref="HD2:HH2"/>
    <mergeCell ref="GE2:GI2"/>
    <mergeCell ref="GJ2:GN2"/>
    <mergeCell ref="IM2:IQ2"/>
    <mergeCell ref="IR2:IV2"/>
    <mergeCell ref="HI2:HM2"/>
    <mergeCell ref="HN2:HR2"/>
    <mergeCell ref="HS2:HW2"/>
    <mergeCell ref="HX2:IB2"/>
    <mergeCell ref="IC2:IG2"/>
    <mergeCell ref="IH2:IL2"/>
    <mergeCell ref="FK2:FO2"/>
    <mergeCell ref="FP2:FT2"/>
    <mergeCell ref="FU2:FY2"/>
    <mergeCell ref="FZ2:GD2"/>
    <mergeCell ref="DW2:EA2"/>
    <mergeCell ref="EB2:EF2"/>
    <mergeCell ref="EG2:EK2"/>
    <mergeCell ref="EL2:EP2"/>
    <mergeCell ref="EQ2:EU2"/>
    <mergeCell ref="EV2:EZ2"/>
    <mergeCell ref="DC2:DG2"/>
    <mergeCell ref="DH2:DL2"/>
    <mergeCell ref="DM2:DQ2"/>
    <mergeCell ref="DR2:DV2"/>
    <mergeCell ref="BE2:BI2"/>
    <mergeCell ref="BJ2:BN2"/>
    <mergeCell ref="BY2:CC2"/>
    <mergeCell ref="CD2:CH2"/>
    <mergeCell ref="CI2:CM2"/>
    <mergeCell ref="CN2:CR2"/>
    <mergeCell ref="CS2:CW2"/>
    <mergeCell ref="CX2:DB2"/>
    <mergeCell ref="AK2:AO2"/>
    <mergeCell ref="AP2:AT2"/>
    <mergeCell ref="AU2:AY2"/>
    <mergeCell ref="AZ2:BD2"/>
    <mergeCell ref="BO2:BS2"/>
    <mergeCell ref="BT2:BX2"/>
    <mergeCell ref="AA2:AE2"/>
    <mergeCell ref="AF2:AJ2"/>
    <mergeCell ref="A1:F1"/>
    <mergeCell ref="A2:F2"/>
    <mergeCell ref="G2:K2"/>
    <mergeCell ref="L2:P2"/>
    <mergeCell ref="Q2:U2"/>
    <mergeCell ref="V2:Z2"/>
  </mergeCells>
  <printOptions/>
  <pageMargins left="0.984251968503937" right="0.2362204724409449" top="0.5905511811023623" bottom="0.4724409448818898" header="0.3937007874015748" footer="0.3937007874015748"/>
  <pageSetup firstPageNumber="3" useFirstPageNumber="1" fitToHeight="1" fitToWidth="1" horizontalDpi="600" verticalDpi="600" orientation="portrait" paperSize="9" r:id="rId1"/>
  <headerFooter alignWithMargins="0">
    <oddFooter>&amp;C&amp;"Times New Roman,Italic"&amp;8Page &amp;P</oddFooter>
  </headerFooter>
</worksheet>
</file>

<file path=xl/worksheets/sheet4.xml><?xml version="1.0" encoding="utf-8"?>
<worksheet xmlns="http://schemas.openxmlformats.org/spreadsheetml/2006/main" xmlns:r="http://schemas.openxmlformats.org/officeDocument/2006/relationships">
  <dimension ref="A1:I91"/>
  <sheetViews>
    <sheetView view="pageBreakPreview" zoomScale="90" zoomScaleSheetLayoutView="90" zoomScalePageLayoutView="0" workbookViewId="0" topLeftCell="A1">
      <selection activeCell="J19" sqref="J19"/>
    </sheetView>
  </sheetViews>
  <sheetFormatPr defaultColWidth="8.00390625" defaultRowHeight="12.75"/>
  <cols>
    <col min="1" max="1" width="2.140625" style="130" customWidth="1"/>
    <col min="2" max="2" width="22.7109375" style="130" customWidth="1"/>
    <col min="3" max="8" width="11.7109375" style="130" customWidth="1"/>
    <col min="9" max="16384" width="8.00390625" style="130" customWidth="1"/>
  </cols>
  <sheetData>
    <row r="1" spans="1:8" s="3" customFormat="1" ht="18.75">
      <c r="A1" s="1" t="str">
        <f>'page 1-IS'!A1:I1</f>
        <v>BINA GOODYEAR BERHAD (18645-H)</v>
      </c>
      <c r="B1" s="1"/>
      <c r="C1" s="1"/>
      <c r="D1" s="1"/>
      <c r="E1" s="1"/>
      <c r="F1" s="1"/>
      <c r="G1" s="1"/>
      <c r="H1" s="1"/>
    </row>
    <row r="2" spans="1:8" s="3" customFormat="1" ht="12.75">
      <c r="A2" s="4" t="s">
        <v>14</v>
      </c>
      <c r="B2" s="4"/>
      <c r="C2" s="4"/>
      <c r="D2" s="4"/>
      <c r="E2" s="4"/>
      <c r="F2" s="4"/>
      <c r="G2" s="4"/>
      <c r="H2" s="4"/>
    </row>
    <row r="3" s="3" customFormat="1" ht="12.75"/>
    <row r="4" spans="1:2" s="3" customFormat="1" ht="14.25">
      <c r="A4" s="8" t="str">
        <f>'page 1-IS'!A4</f>
        <v>Interim report for the financial period ended 31 December 2013</v>
      </c>
      <c r="B4" s="8"/>
    </row>
    <row r="5" spans="1:2" s="3" customFormat="1" ht="12.75">
      <c r="A5" s="10" t="s">
        <v>43</v>
      </c>
      <c r="B5" s="10"/>
    </row>
    <row r="6" s="6" customFormat="1" ht="12.75"/>
    <row r="7" spans="1:2" s="3" customFormat="1" ht="12.75">
      <c r="A7" s="9" t="s">
        <v>163</v>
      </c>
      <c r="B7" s="9"/>
    </row>
    <row r="9" spans="1:2" ht="14.25">
      <c r="A9" s="157" t="s">
        <v>251</v>
      </c>
      <c r="B9" s="9"/>
    </row>
    <row r="10" spans="1:2" ht="12.75">
      <c r="A10" s="9"/>
      <c r="B10" s="9"/>
    </row>
    <row r="11" spans="1:8" ht="12">
      <c r="A11" s="22"/>
      <c r="B11" s="22"/>
      <c r="C11" s="158" t="s">
        <v>83</v>
      </c>
      <c r="D11" s="158"/>
      <c r="E11" s="158"/>
      <c r="F11" s="158"/>
      <c r="G11" s="159"/>
      <c r="H11" s="160"/>
    </row>
    <row r="12" spans="1:8" s="163" customFormat="1" ht="48">
      <c r="A12" s="161" t="s">
        <v>51</v>
      </c>
      <c r="B12" s="18"/>
      <c r="C12" s="162" t="s">
        <v>41</v>
      </c>
      <c r="D12" s="162" t="s">
        <v>42</v>
      </c>
      <c r="E12" s="162" t="s">
        <v>191</v>
      </c>
      <c r="F12" s="162" t="s">
        <v>50</v>
      </c>
      <c r="G12" s="162" t="s">
        <v>265</v>
      </c>
      <c r="H12" s="162" t="s">
        <v>70</v>
      </c>
    </row>
    <row r="13" spans="1:8" s="163" customFormat="1" ht="12.75">
      <c r="A13" s="161"/>
      <c r="B13" s="18"/>
      <c r="C13" s="164"/>
      <c r="D13" s="164"/>
      <c r="E13" s="162"/>
      <c r="F13" s="162"/>
      <c r="G13" s="165"/>
      <c r="H13" s="164"/>
    </row>
    <row r="14" spans="1:9" ht="12">
      <c r="A14" s="166" t="s">
        <v>219</v>
      </c>
      <c r="B14" s="137"/>
      <c r="C14" s="32">
        <v>50880</v>
      </c>
      <c r="D14" s="32">
        <v>7297</v>
      </c>
      <c r="E14" s="32">
        <f>'page 2-BS'!F33</f>
        <v>-155793</v>
      </c>
      <c r="F14" s="32">
        <f>SUM(C14:E14)</f>
        <v>-97616</v>
      </c>
      <c r="G14" s="32">
        <v>0</v>
      </c>
      <c r="H14" s="32">
        <f>F14+G14</f>
        <v>-97616</v>
      </c>
      <c r="I14" s="148"/>
    </row>
    <row r="15" spans="2:9" ht="12">
      <c r="B15" s="137"/>
      <c r="C15" s="32"/>
      <c r="D15" s="32"/>
      <c r="E15" s="32"/>
      <c r="F15" s="32"/>
      <c r="G15" s="32"/>
      <c r="H15" s="45"/>
      <c r="I15" s="148"/>
    </row>
    <row r="16" spans="1:9" s="170" customFormat="1" ht="25.5" customHeight="1">
      <c r="A16" s="167" t="s">
        <v>263</v>
      </c>
      <c r="B16" s="167"/>
      <c r="C16" s="55">
        <v>0</v>
      </c>
      <c r="D16" s="55">
        <v>0</v>
      </c>
      <c r="E16" s="55">
        <f>+'page 1-IS'!G42</f>
        <v>825</v>
      </c>
      <c r="F16" s="168">
        <f>SUM(C16:E16)</f>
        <v>825</v>
      </c>
      <c r="G16" s="45">
        <v>0</v>
      </c>
      <c r="H16" s="45">
        <f>F16+G16</f>
        <v>825</v>
      </c>
      <c r="I16" s="169"/>
    </row>
    <row r="17" spans="1:9" ht="12">
      <c r="A17" s="137"/>
      <c r="B17" s="137"/>
      <c r="C17" s="71"/>
      <c r="D17" s="71"/>
      <c r="E17" s="71"/>
      <c r="F17" s="71"/>
      <c r="G17" s="71"/>
      <c r="H17" s="45">
        <f>F17+G17</f>
        <v>0</v>
      </c>
      <c r="I17" s="148"/>
    </row>
    <row r="18" spans="1:9" ht="12.75" thickBot="1">
      <c r="A18" s="171" t="s">
        <v>247</v>
      </c>
      <c r="B18" s="171"/>
      <c r="C18" s="118">
        <f>SUM(C14:C16)</f>
        <v>50880</v>
      </c>
      <c r="D18" s="118">
        <f>SUM(D14:D16)</f>
        <v>7297</v>
      </c>
      <c r="E18" s="118">
        <f>SUM(E14:E16)</f>
        <v>-154968</v>
      </c>
      <c r="F18" s="118">
        <f>SUM(F14:F16)</f>
        <v>-96791</v>
      </c>
      <c r="G18" s="118">
        <f>SUM(G14:G17)</f>
        <v>0</v>
      </c>
      <c r="H18" s="118">
        <f>SUM(H14:H17)</f>
        <v>-96791</v>
      </c>
      <c r="I18" s="172"/>
    </row>
    <row r="19" spans="1:9" ht="12">
      <c r="A19" s="136"/>
      <c r="B19" s="136"/>
      <c r="C19" s="32"/>
      <c r="D19" s="32"/>
      <c r="E19" s="32"/>
      <c r="F19" s="32"/>
      <c r="G19" s="32"/>
      <c r="H19" s="32"/>
      <c r="I19" s="172"/>
    </row>
    <row r="20" spans="1:9" ht="12">
      <c r="A20" s="136"/>
      <c r="B20" s="136"/>
      <c r="C20" s="32"/>
      <c r="D20" s="32"/>
      <c r="E20" s="32"/>
      <c r="F20" s="32"/>
      <c r="G20" s="32"/>
      <c r="H20" s="32"/>
      <c r="I20" s="172"/>
    </row>
    <row r="21" spans="3:8" s="148" customFormat="1" ht="12">
      <c r="C21" s="142"/>
      <c r="D21" s="142"/>
      <c r="E21" s="142"/>
      <c r="F21" s="142"/>
      <c r="G21" s="142"/>
      <c r="H21" s="142"/>
    </row>
    <row r="22" spans="1:9" s="174" customFormat="1" ht="12">
      <c r="A22" s="137" t="s">
        <v>181</v>
      </c>
      <c r="B22" s="166"/>
      <c r="C22" s="60">
        <v>50880</v>
      </c>
      <c r="D22" s="60">
        <v>7297</v>
      </c>
      <c r="E22" s="60">
        <v>-30557</v>
      </c>
      <c r="F22" s="168">
        <f>SUM(C22:E22)</f>
        <v>27620</v>
      </c>
      <c r="G22" s="60">
        <v>0</v>
      </c>
      <c r="H22" s="60">
        <f>F22+G22</f>
        <v>27620</v>
      </c>
      <c r="I22" s="173"/>
    </row>
    <row r="23" spans="2:8" s="148" customFormat="1" ht="12">
      <c r="B23" s="137"/>
      <c r="C23" s="32"/>
      <c r="D23" s="32"/>
      <c r="E23" s="32"/>
      <c r="F23" s="32"/>
      <c r="G23" s="32"/>
      <c r="H23" s="45"/>
    </row>
    <row r="24" spans="1:8" s="169" customFormat="1" ht="25.5" customHeight="1">
      <c r="A24" s="167" t="s">
        <v>190</v>
      </c>
      <c r="B24" s="167"/>
      <c r="C24" s="55">
        <v>0</v>
      </c>
      <c r="D24" s="55">
        <v>0</v>
      </c>
      <c r="E24" s="55">
        <v>-95262</v>
      </c>
      <c r="F24" s="168">
        <f>SUM(C24:E24)</f>
        <v>-95262</v>
      </c>
      <c r="G24" s="45">
        <v>0</v>
      </c>
      <c r="H24" s="45">
        <f>F24+G24</f>
        <v>-95262</v>
      </c>
    </row>
    <row r="25" spans="1:8" s="148" customFormat="1" ht="12">
      <c r="A25" s="137"/>
      <c r="B25" s="137"/>
      <c r="C25" s="71"/>
      <c r="D25" s="71"/>
      <c r="E25" s="71"/>
      <c r="F25" s="71"/>
      <c r="G25" s="71"/>
      <c r="H25" s="60"/>
    </row>
    <row r="26" spans="1:9" s="148" customFormat="1" ht="12.75" thickBot="1">
      <c r="A26" s="175" t="s">
        <v>248</v>
      </c>
      <c r="B26" s="175"/>
      <c r="C26" s="118">
        <f aca="true" t="shared" si="0" ref="C26:H26">SUM(C22:C24)</f>
        <v>50880</v>
      </c>
      <c r="D26" s="118">
        <f t="shared" si="0"/>
        <v>7297</v>
      </c>
      <c r="E26" s="118">
        <f t="shared" si="0"/>
        <v>-125819</v>
      </c>
      <c r="F26" s="118">
        <f t="shared" si="0"/>
        <v>-67642</v>
      </c>
      <c r="G26" s="118">
        <f t="shared" si="0"/>
        <v>0</v>
      </c>
      <c r="H26" s="118">
        <f t="shared" si="0"/>
        <v>-67642</v>
      </c>
      <c r="I26" s="172"/>
    </row>
    <row r="27" spans="3:9" ht="11.25">
      <c r="C27" s="151"/>
      <c r="D27" s="151"/>
      <c r="E27" s="151"/>
      <c r="F27" s="151"/>
      <c r="G27" s="151"/>
      <c r="H27" s="151"/>
      <c r="I27" s="148"/>
    </row>
    <row r="28" spans="3:9" ht="11.25">
      <c r="C28" s="151"/>
      <c r="D28" s="151"/>
      <c r="E28" s="151"/>
      <c r="F28" s="151"/>
      <c r="G28" s="151"/>
      <c r="H28" s="151"/>
      <c r="I28" s="148"/>
    </row>
    <row r="29" spans="3:9" ht="11.25">
      <c r="C29" s="151"/>
      <c r="D29" s="151"/>
      <c r="E29" s="151"/>
      <c r="F29" s="151"/>
      <c r="G29" s="151"/>
      <c r="H29" s="151"/>
      <c r="I29" s="148"/>
    </row>
    <row r="30" spans="3:9" ht="11.25">
      <c r="C30" s="151"/>
      <c r="D30" s="151"/>
      <c r="E30" s="151"/>
      <c r="F30" s="151"/>
      <c r="G30" s="151"/>
      <c r="H30" s="151"/>
      <c r="I30" s="148"/>
    </row>
    <row r="31" spans="3:9" ht="11.25">
      <c r="C31" s="151"/>
      <c r="D31" s="151"/>
      <c r="E31" s="151"/>
      <c r="F31" s="151"/>
      <c r="G31" s="151"/>
      <c r="H31" s="151"/>
      <c r="I31" s="148"/>
    </row>
    <row r="32" spans="3:9" ht="11.25">
      <c r="C32" s="151"/>
      <c r="D32" s="151"/>
      <c r="E32" s="151"/>
      <c r="F32" s="151"/>
      <c r="G32" s="151"/>
      <c r="H32" s="151"/>
      <c r="I32" s="148"/>
    </row>
    <row r="33" spans="3:9" ht="11.25">
      <c r="C33" s="151"/>
      <c r="D33" s="151"/>
      <c r="E33" s="151"/>
      <c r="F33" s="151"/>
      <c r="G33" s="151"/>
      <c r="H33" s="151"/>
      <c r="I33" s="148"/>
    </row>
    <row r="34" spans="3:9" ht="11.25">
      <c r="C34" s="151"/>
      <c r="D34" s="151"/>
      <c r="E34" s="151"/>
      <c r="F34" s="151"/>
      <c r="G34" s="151"/>
      <c r="H34" s="151"/>
      <c r="I34" s="148"/>
    </row>
    <row r="35" spans="3:9" ht="11.25">
      <c r="C35" s="151"/>
      <c r="D35" s="151"/>
      <c r="E35" s="151"/>
      <c r="F35" s="151"/>
      <c r="G35" s="151"/>
      <c r="H35" s="151"/>
      <c r="I35" s="148"/>
    </row>
    <row r="36" spans="3:9" ht="11.25">
      <c r="C36" s="151"/>
      <c r="D36" s="151"/>
      <c r="E36" s="151"/>
      <c r="F36" s="151"/>
      <c r="G36" s="151"/>
      <c r="H36" s="151"/>
      <c r="I36" s="148"/>
    </row>
    <row r="37" spans="3:9" ht="11.25">
      <c r="C37" s="151"/>
      <c r="D37" s="151"/>
      <c r="E37" s="151"/>
      <c r="F37" s="151"/>
      <c r="G37" s="151"/>
      <c r="H37" s="151"/>
      <c r="I37" s="148"/>
    </row>
    <row r="38" spans="3:9" ht="11.25">
      <c r="C38" s="151"/>
      <c r="D38" s="151"/>
      <c r="E38" s="151"/>
      <c r="F38" s="151"/>
      <c r="G38" s="151"/>
      <c r="H38" s="151"/>
      <c r="I38" s="148"/>
    </row>
    <row r="39" spans="3:9" ht="11.25">
      <c r="C39" s="151"/>
      <c r="D39" s="151"/>
      <c r="E39" s="151"/>
      <c r="F39" s="151"/>
      <c r="G39" s="151"/>
      <c r="H39" s="151"/>
      <c r="I39" s="148"/>
    </row>
    <row r="40" spans="3:9" ht="11.25">
      <c r="C40" s="151"/>
      <c r="D40" s="151"/>
      <c r="E40" s="151"/>
      <c r="F40" s="151"/>
      <c r="G40" s="151"/>
      <c r="H40" s="151"/>
      <c r="I40" s="148"/>
    </row>
    <row r="41" spans="3:9" ht="11.25">
      <c r="C41" s="151"/>
      <c r="D41" s="151"/>
      <c r="E41" s="151"/>
      <c r="F41" s="151"/>
      <c r="G41" s="151"/>
      <c r="H41" s="151"/>
      <c r="I41" s="148"/>
    </row>
    <row r="42" spans="3:9" ht="11.25">
      <c r="C42" s="151"/>
      <c r="D42" s="151"/>
      <c r="E42" s="151"/>
      <c r="F42" s="151"/>
      <c r="G42" s="151"/>
      <c r="H42" s="151"/>
      <c r="I42" s="148"/>
    </row>
    <row r="43" spans="3:9" ht="11.25">
      <c r="C43" s="151"/>
      <c r="D43" s="151"/>
      <c r="E43" s="151"/>
      <c r="F43" s="151"/>
      <c r="G43" s="151"/>
      <c r="H43" s="151"/>
      <c r="I43" s="148"/>
    </row>
    <row r="44" spans="3:9" ht="11.25">
      <c r="C44" s="151"/>
      <c r="D44" s="151"/>
      <c r="E44" s="151"/>
      <c r="F44" s="151"/>
      <c r="G44" s="151"/>
      <c r="H44" s="151"/>
      <c r="I44" s="148"/>
    </row>
    <row r="45" spans="3:9" ht="11.25">
      <c r="C45" s="151"/>
      <c r="D45" s="151"/>
      <c r="E45" s="151"/>
      <c r="F45" s="151"/>
      <c r="G45" s="151"/>
      <c r="H45" s="151"/>
      <c r="I45" s="148"/>
    </row>
    <row r="46" spans="3:9" ht="11.25">
      <c r="C46" s="151"/>
      <c r="D46" s="151"/>
      <c r="E46" s="151"/>
      <c r="F46" s="151"/>
      <c r="G46" s="151"/>
      <c r="H46" s="151"/>
      <c r="I46" s="148"/>
    </row>
    <row r="47" spans="3:9" ht="11.25">
      <c r="C47" s="151"/>
      <c r="D47" s="151"/>
      <c r="E47" s="151"/>
      <c r="F47" s="151"/>
      <c r="G47" s="151"/>
      <c r="H47" s="151"/>
      <c r="I47" s="148"/>
    </row>
    <row r="48" spans="3:9" ht="11.25">
      <c r="C48" s="151"/>
      <c r="D48" s="151"/>
      <c r="E48" s="151"/>
      <c r="F48" s="151"/>
      <c r="G48" s="151"/>
      <c r="H48" s="151"/>
      <c r="I48" s="148"/>
    </row>
    <row r="49" spans="3:9" ht="11.25">
      <c r="C49" s="151"/>
      <c r="D49" s="151"/>
      <c r="E49" s="151"/>
      <c r="F49" s="151"/>
      <c r="G49" s="151"/>
      <c r="H49" s="151"/>
      <c r="I49" s="148"/>
    </row>
    <row r="50" spans="3:9" ht="11.25">
      <c r="C50" s="151"/>
      <c r="D50" s="151"/>
      <c r="E50" s="151"/>
      <c r="F50" s="151"/>
      <c r="G50" s="151"/>
      <c r="H50" s="151"/>
      <c r="I50" s="148"/>
    </row>
    <row r="51" spans="3:9" ht="11.25">
      <c r="C51" s="151"/>
      <c r="D51" s="151"/>
      <c r="E51" s="151"/>
      <c r="F51" s="151"/>
      <c r="G51" s="151"/>
      <c r="H51" s="151"/>
      <c r="I51" s="148"/>
    </row>
    <row r="52" spans="3:9" ht="11.25">
      <c r="C52" s="151"/>
      <c r="D52" s="151"/>
      <c r="E52" s="151"/>
      <c r="F52" s="151"/>
      <c r="G52" s="151"/>
      <c r="H52" s="151"/>
      <c r="I52" s="148"/>
    </row>
    <row r="53" spans="3:9" ht="11.25">
      <c r="C53" s="151"/>
      <c r="D53" s="151"/>
      <c r="E53" s="151"/>
      <c r="F53" s="151"/>
      <c r="G53" s="151"/>
      <c r="H53" s="151"/>
      <c r="I53" s="148"/>
    </row>
    <row r="54" spans="3:9" ht="11.25">
      <c r="C54" s="151"/>
      <c r="D54" s="151"/>
      <c r="E54" s="151"/>
      <c r="F54" s="151"/>
      <c r="G54" s="151"/>
      <c r="H54" s="151"/>
      <c r="I54" s="148"/>
    </row>
    <row r="55" spans="3:9" ht="11.25">
      <c r="C55" s="151"/>
      <c r="D55" s="151"/>
      <c r="E55" s="151"/>
      <c r="F55" s="151"/>
      <c r="G55" s="151"/>
      <c r="H55" s="151"/>
      <c r="I55" s="148"/>
    </row>
    <row r="56" spans="3:9" ht="11.25">
      <c r="C56" s="151"/>
      <c r="D56" s="151"/>
      <c r="E56" s="151"/>
      <c r="F56" s="151"/>
      <c r="G56" s="151"/>
      <c r="H56" s="151"/>
      <c r="I56" s="148"/>
    </row>
    <row r="57" spans="3:9" ht="11.25">
      <c r="C57" s="148"/>
      <c r="D57" s="148"/>
      <c r="E57" s="151" t="s">
        <v>37</v>
      </c>
      <c r="F57" s="151"/>
      <c r="G57" s="151"/>
      <c r="H57" s="151"/>
      <c r="I57" s="148"/>
    </row>
    <row r="58" spans="5:8" ht="11.25">
      <c r="E58" s="147"/>
      <c r="F58" s="147"/>
      <c r="G58" s="147"/>
      <c r="H58" s="147"/>
    </row>
    <row r="60" spans="1:8" s="3" customFormat="1" ht="24.75" customHeight="1">
      <c r="A60" s="176" t="s">
        <v>275</v>
      </c>
      <c r="B60" s="177"/>
      <c r="C60" s="177"/>
      <c r="D60" s="177"/>
      <c r="E60" s="177"/>
      <c r="F60" s="177"/>
      <c r="G60" s="177"/>
      <c r="H60" s="177"/>
    </row>
    <row r="91" ht="11.25">
      <c r="A91" s="178"/>
    </row>
  </sheetData>
  <sheetProtection/>
  <mergeCells count="8">
    <mergeCell ref="A60:H60"/>
    <mergeCell ref="A24:B24"/>
    <mergeCell ref="A26:B26"/>
    <mergeCell ref="A1:H1"/>
    <mergeCell ref="C11:F11"/>
    <mergeCell ref="A2:H2"/>
    <mergeCell ref="A18:B18"/>
    <mergeCell ref="A16:B16"/>
  </mergeCells>
  <printOptions/>
  <pageMargins left="0.984251968503937" right="0.2362204724409449" top="0.8267716535433072" bottom="0.7480314960629921" header="0.3937007874015748" footer="0.7874015748031497"/>
  <pageSetup firstPageNumber="4" useFirstPageNumber="1" horizontalDpi="600" verticalDpi="600" orientation="portrait" paperSize="9" scale="90" r:id="rId1"/>
  <headerFooter alignWithMargins="0">
    <oddFooter>&amp;C&amp;"Times New Roman,Italic"&amp;8Page &amp;P
&amp;R
</oddFooter>
  </headerFooter>
</worksheet>
</file>

<file path=xl/worksheets/sheet5.xml><?xml version="1.0" encoding="utf-8"?>
<worksheet xmlns="http://schemas.openxmlformats.org/spreadsheetml/2006/main" xmlns:r="http://schemas.openxmlformats.org/officeDocument/2006/relationships">
  <dimension ref="A1:E70"/>
  <sheetViews>
    <sheetView view="pageBreakPreview" zoomScaleSheetLayoutView="100" zoomScalePageLayoutView="0" workbookViewId="0" topLeftCell="A1">
      <selection activeCell="E15" sqref="E15"/>
    </sheetView>
  </sheetViews>
  <sheetFormatPr defaultColWidth="9.140625" defaultRowHeight="12.75"/>
  <cols>
    <col min="1" max="1" width="5.7109375" style="3" customWidth="1"/>
    <col min="2" max="2" width="2.8515625" style="3" bestFit="1" customWidth="1"/>
    <col min="3" max="3" width="91.00390625" style="3" customWidth="1"/>
    <col min="4" max="4" width="1.7109375" style="3" customWidth="1"/>
    <col min="5" max="5" width="12.7109375" style="3" customWidth="1"/>
    <col min="6" max="16384" width="9.140625" style="3" customWidth="1"/>
  </cols>
  <sheetData>
    <row r="1" spans="1:5" ht="18.75">
      <c r="A1" s="1" t="str">
        <f>'page 1-IS'!A1:I1</f>
        <v>BINA GOODYEAR BERHAD (18645-H)</v>
      </c>
      <c r="B1" s="1"/>
      <c r="C1" s="1"/>
      <c r="D1" s="1"/>
      <c r="E1" s="1"/>
    </row>
    <row r="2" spans="1:5" ht="12.75">
      <c r="A2" s="4" t="str">
        <f>'page 1-IS'!A2:I2</f>
        <v>(Incorporated in Malaysia)</v>
      </c>
      <c r="B2" s="4"/>
      <c r="C2" s="4"/>
      <c r="D2" s="4"/>
      <c r="E2" s="4"/>
    </row>
    <row r="4" ht="14.25">
      <c r="A4" s="8" t="str">
        <f>'page 1-IS'!A4</f>
        <v>Interim report for the financial period ended 31 December 2013</v>
      </c>
    </row>
    <row r="5" ht="12.75">
      <c r="A5" s="10" t="s">
        <v>43</v>
      </c>
    </row>
    <row r="6" spans="1:5" s="6" customFormat="1" ht="12.75">
      <c r="A6" s="109"/>
      <c r="B6" s="109"/>
      <c r="C6" s="109"/>
      <c r="D6" s="109"/>
      <c r="E6" s="179"/>
    </row>
    <row r="7" ht="12.75">
      <c r="A7" s="9" t="s">
        <v>56</v>
      </c>
    </row>
    <row r="9" spans="1:5" ht="12.75">
      <c r="A9" s="9" t="s">
        <v>117</v>
      </c>
      <c r="B9" s="9"/>
      <c r="C9" s="9" t="s">
        <v>179</v>
      </c>
      <c r="D9" s="9"/>
      <c r="E9" s="9"/>
    </row>
    <row r="10" spans="1:5" ht="12.75">
      <c r="A10" s="9"/>
      <c r="B10" s="9"/>
      <c r="C10" s="9"/>
      <c r="D10" s="9"/>
      <c r="E10" s="9"/>
    </row>
    <row r="11" spans="3:5" ht="39.75" customHeight="1">
      <c r="C11" s="180" t="s">
        <v>165</v>
      </c>
      <c r="D11" s="181"/>
      <c r="E11" s="181"/>
    </row>
    <row r="12" spans="3:5" ht="12.75">
      <c r="C12" s="181"/>
      <c r="D12" s="181"/>
      <c r="E12" s="181"/>
    </row>
    <row r="13" spans="3:5" ht="54.75" customHeight="1">
      <c r="C13" s="180" t="s">
        <v>220</v>
      </c>
      <c r="D13" s="181"/>
      <c r="E13" s="181"/>
    </row>
    <row r="14" spans="3:5" ht="12.75">
      <c r="C14" s="181"/>
      <c r="D14" s="181"/>
      <c r="E14" s="181"/>
    </row>
    <row r="15" spans="3:5" ht="27.75" customHeight="1">
      <c r="C15" s="180" t="s">
        <v>221</v>
      </c>
      <c r="D15" s="181"/>
      <c r="E15" s="181"/>
    </row>
    <row r="16" spans="3:5" ht="12.75">
      <c r="C16" s="180"/>
      <c r="D16" s="180"/>
      <c r="E16" s="180"/>
    </row>
    <row r="17" spans="1:5" s="105" customFormat="1" ht="12.75">
      <c r="A17" s="182" t="s">
        <v>118</v>
      </c>
      <c r="B17" s="182"/>
      <c r="C17" s="183" t="s">
        <v>52</v>
      </c>
      <c r="D17" s="183"/>
      <c r="E17" s="183"/>
    </row>
    <row r="18" spans="3:5" s="105" customFormat="1" ht="12.75">
      <c r="C18" s="184"/>
      <c r="D18" s="185"/>
      <c r="E18" s="186"/>
    </row>
    <row r="19" spans="3:5" s="105" customFormat="1" ht="27.75" customHeight="1">
      <c r="C19" s="185" t="s">
        <v>235</v>
      </c>
      <c r="D19" s="187"/>
      <c r="E19" s="187"/>
    </row>
    <row r="20" spans="3:5" s="105" customFormat="1" ht="12.75">
      <c r="C20" s="184"/>
      <c r="D20" s="185"/>
      <c r="E20" s="186"/>
    </row>
    <row r="21" spans="1:5" s="105" customFormat="1" ht="12.75">
      <c r="A21" s="182" t="s">
        <v>119</v>
      </c>
      <c r="B21" s="182"/>
      <c r="C21" s="182" t="s">
        <v>28</v>
      </c>
      <c r="D21" s="182"/>
      <c r="E21" s="182"/>
    </row>
    <row r="22" s="105" customFormat="1" ht="12.75"/>
    <row r="23" spans="3:5" s="105" customFormat="1" ht="12.75">
      <c r="C23" s="188" t="s">
        <v>107</v>
      </c>
      <c r="D23" s="188"/>
      <c r="E23" s="188"/>
    </row>
    <row r="24" spans="1:3" s="105" customFormat="1" ht="12.75">
      <c r="A24" s="182"/>
      <c r="C24" s="182"/>
    </row>
    <row r="25" spans="1:3" s="105" customFormat="1" ht="12.75">
      <c r="A25" s="182" t="s">
        <v>120</v>
      </c>
      <c r="C25" s="182" t="s">
        <v>108</v>
      </c>
    </row>
    <row r="26" spans="1:3" s="105" customFormat="1" ht="12.75">
      <c r="A26" s="182"/>
      <c r="C26" s="189"/>
    </row>
    <row r="27" spans="1:5" s="105" customFormat="1" ht="24.75" customHeight="1">
      <c r="A27" s="182"/>
      <c r="C27" s="185" t="s">
        <v>227</v>
      </c>
      <c r="D27" s="190"/>
      <c r="E27" s="190"/>
    </row>
    <row r="28" spans="1:5" s="105" customFormat="1" ht="12.75">
      <c r="A28" s="182"/>
      <c r="B28" s="182"/>
      <c r="C28" s="182"/>
      <c r="D28" s="182"/>
      <c r="E28" s="182"/>
    </row>
    <row r="29" spans="1:3" s="105" customFormat="1" ht="12.75">
      <c r="A29" s="182" t="s">
        <v>121</v>
      </c>
      <c r="C29" s="182" t="s">
        <v>59</v>
      </c>
    </row>
    <row r="30" spans="1:3" s="105" customFormat="1" ht="12.75">
      <c r="A30" s="182"/>
      <c r="C30" s="182"/>
    </row>
    <row r="31" spans="1:5" s="105" customFormat="1" ht="12.75">
      <c r="A31" s="182"/>
      <c r="C31" s="191" t="s">
        <v>139</v>
      </c>
      <c r="D31" s="192"/>
      <c r="E31" s="192"/>
    </row>
    <row r="32" spans="1:5" s="105" customFormat="1" ht="12.75">
      <c r="A32" s="182"/>
      <c r="C32" s="193"/>
      <c r="D32" s="193"/>
      <c r="E32" s="193"/>
    </row>
    <row r="33" spans="1:3" s="105" customFormat="1" ht="12.75">
      <c r="A33" s="182" t="s">
        <v>122</v>
      </c>
      <c r="C33" s="182" t="s">
        <v>109</v>
      </c>
    </row>
    <row r="34" s="105" customFormat="1" ht="12.75"/>
    <row r="35" spans="3:5" s="105" customFormat="1" ht="24.75" customHeight="1">
      <c r="C35" s="185" t="s">
        <v>157</v>
      </c>
      <c r="D35" s="187"/>
      <c r="E35" s="187"/>
    </row>
    <row r="36" s="105" customFormat="1" ht="12.75"/>
    <row r="37" spans="1:3" s="105" customFormat="1" ht="12.75">
      <c r="A37" s="182" t="s">
        <v>123</v>
      </c>
      <c r="C37" s="182" t="s">
        <v>53</v>
      </c>
    </row>
    <row r="38" s="105" customFormat="1" ht="12.75"/>
    <row r="39" spans="3:5" s="105" customFormat="1" ht="12.75">
      <c r="C39" s="194" t="s">
        <v>153</v>
      </c>
      <c r="D39" s="194"/>
      <c r="E39" s="194"/>
    </row>
    <row r="70" ht="12.75">
      <c r="A70" s="107"/>
    </row>
  </sheetData>
  <sheetProtection/>
  <mergeCells count="5">
    <mergeCell ref="C31:E31"/>
    <mergeCell ref="A1:E1"/>
    <mergeCell ref="A2:E2"/>
    <mergeCell ref="C17:E17"/>
    <mergeCell ref="C23:E23"/>
  </mergeCells>
  <printOptions/>
  <pageMargins left="0.984251968503937" right="0.2362204724409449" top="0.5118110236220472" bottom="0.35433070866141736" header="0.3937007874015748" footer="0.5118110236220472"/>
  <pageSetup firstPageNumber="5" useFirstPageNumber="1" horizontalDpi="600" verticalDpi="600" orientation="portrait" paperSize="9" scale="90" r:id="rId1"/>
  <headerFooter alignWithMargins="0">
    <oddFooter>&amp;C&amp;"Times New Roman,Italic"&amp;8Page &amp;P</oddFooter>
  </headerFooter>
</worksheet>
</file>

<file path=xl/worksheets/sheet6.xml><?xml version="1.0" encoding="utf-8"?>
<worksheet xmlns="http://schemas.openxmlformats.org/spreadsheetml/2006/main" xmlns:r="http://schemas.openxmlformats.org/officeDocument/2006/relationships">
  <dimension ref="A1:T66"/>
  <sheetViews>
    <sheetView view="pageBreakPreview" zoomScale="90" zoomScaleSheetLayoutView="90" workbookViewId="0" topLeftCell="A1">
      <selection activeCell="G11" sqref="G11"/>
    </sheetView>
  </sheetViews>
  <sheetFormatPr defaultColWidth="9.140625" defaultRowHeight="12.75"/>
  <cols>
    <col min="1" max="1" width="3.421875" style="3" customWidth="1"/>
    <col min="2" max="2" width="1.8515625" style="3" customWidth="1"/>
    <col min="3" max="3" width="2.57421875" style="3" customWidth="1"/>
    <col min="4" max="4" width="3.8515625" style="3" customWidth="1"/>
    <col min="5" max="5" width="23.140625" style="3" customWidth="1"/>
    <col min="6" max="6" width="0.9921875" style="3" customWidth="1"/>
    <col min="7" max="7" width="12.7109375" style="3" customWidth="1"/>
    <col min="8" max="8" width="11.8515625" style="3" customWidth="1"/>
    <col min="9" max="9" width="10.7109375" style="3" customWidth="1"/>
    <col min="10" max="10" width="14.28125" style="3" customWidth="1"/>
    <col min="11" max="11" width="10.7109375" style="3" customWidth="1"/>
    <col min="12" max="12" width="11.8515625" style="3" customWidth="1"/>
    <col min="13" max="18" width="10.7109375" style="3" customWidth="1"/>
    <col min="19" max="16384" width="9.140625" style="3" customWidth="1"/>
  </cols>
  <sheetData>
    <row r="1" spans="1:14" ht="18.75">
      <c r="A1" s="1" t="str">
        <f>'page 1-IS'!A1:I1</f>
        <v>BINA GOODYEAR BERHAD (18645-H)</v>
      </c>
      <c r="B1" s="1"/>
      <c r="C1" s="1"/>
      <c r="D1" s="1"/>
      <c r="E1" s="1"/>
      <c r="F1" s="1"/>
      <c r="G1" s="1"/>
      <c r="H1" s="1"/>
      <c r="I1" s="1"/>
      <c r="J1" s="1"/>
      <c r="K1" s="1"/>
      <c r="L1" s="1"/>
      <c r="M1" s="1"/>
      <c r="N1" s="2"/>
    </row>
    <row r="2" spans="1:14" ht="12.75">
      <c r="A2" s="4" t="str">
        <f>'page 1-IS'!A2:I2</f>
        <v>(Incorporated in Malaysia)</v>
      </c>
      <c r="B2" s="4"/>
      <c r="C2" s="4"/>
      <c r="D2" s="4"/>
      <c r="E2" s="4"/>
      <c r="F2" s="4"/>
      <c r="G2" s="4"/>
      <c r="H2" s="4"/>
      <c r="I2" s="4"/>
      <c r="J2" s="4"/>
      <c r="K2" s="4"/>
      <c r="L2" s="4"/>
      <c r="M2" s="4"/>
      <c r="N2" s="5"/>
    </row>
    <row r="4" ht="14.25">
      <c r="A4" s="8" t="str">
        <f>'page 1-IS'!A4</f>
        <v>Interim report for the financial period ended 31 December 2013</v>
      </c>
    </row>
    <row r="5" ht="12.75">
      <c r="A5" s="10" t="s">
        <v>43</v>
      </c>
    </row>
    <row r="6" spans="1:13" s="6" customFormat="1" ht="12.75">
      <c r="A6" s="109"/>
      <c r="B6" s="109"/>
      <c r="C6" s="109"/>
      <c r="D6" s="109"/>
      <c r="E6" s="179"/>
      <c r="F6" s="109"/>
      <c r="G6" s="109"/>
      <c r="H6" s="109"/>
      <c r="I6" s="109"/>
      <c r="J6" s="109"/>
      <c r="K6" s="109"/>
      <c r="L6" s="109"/>
      <c r="M6" s="109"/>
    </row>
    <row r="7" ht="12.75">
      <c r="A7" s="9" t="s">
        <v>56</v>
      </c>
    </row>
    <row r="9" spans="1:3" ht="12.75">
      <c r="A9" s="9" t="s">
        <v>124</v>
      </c>
      <c r="B9" s="9"/>
      <c r="C9" s="9" t="s">
        <v>110</v>
      </c>
    </row>
    <row r="10" spans="1:12" ht="51">
      <c r="A10" s="9"/>
      <c r="B10" s="9"/>
      <c r="C10" s="9"/>
      <c r="G10" s="195" t="s">
        <v>276</v>
      </c>
      <c r="H10" s="195" t="s">
        <v>277</v>
      </c>
      <c r="I10" s="195" t="s">
        <v>278</v>
      </c>
      <c r="J10" s="195" t="s">
        <v>111</v>
      </c>
      <c r="K10" s="195" t="s">
        <v>60</v>
      </c>
      <c r="L10" s="195" t="s">
        <v>61</v>
      </c>
    </row>
    <row r="11" spans="1:3" ht="12.75">
      <c r="A11" s="9"/>
      <c r="B11" s="9"/>
      <c r="C11" s="9"/>
    </row>
    <row r="12" spans="1:12" ht="12.75">
      <c r="A12" s="9"/>
      <c r="B12" s="9"/>
      <c r="C12" s="3" t="s">
        <v>279</v>
      </c>
      <c r="E12" s="6"/>
      <c r="F12" s="6"/>
      <c r="G12" s="135"/>
      <c r="I12" s="135"/>
      <c r="J12" s="135"/>
      <c r="K12" s="135"/>
      <c r="L12" s="196"/>
    </row>
    <row r="13" spans="1:12" ht="12.75">
      <c r="A13" s="9"/>
      <c r="B13" s="9"/>
      <c r="C13" s="197" t="str">
        <f>'page 4-changes in Equity'!A9</f>
        <v>6 Months Ended 31 December 2013</v>
      </c>
      <c r="E13" s="6"/>
      <c r="F13" s="6"/>
      <c r="G13" s="135"/>
      <c r="I13" s="135"/>
      <c r="J13" s="135"/>
      <c r="K13" s="135"/>
      <c r="L13" s="196"/>
    </row>
    <row r="14" spans="1:12" ht="12.75">
      <c r="A14" s="9"/>
      <c r="B14" s="9"/>
      <c r="E14" s="6"/>
      <c r="F14" s="6"/>
      <c r="G14" s="135"/>
      <c r="I14" s="135"/>
      <c r="J14" s="135"/>
      <c r="K14" s="135"/>
      <c r="L14" s="196"/>
    </row>
    <row r="15" spans="1:12" ht="12.75">
      <c r="A15" s="9"/>
      <c r="B15" s="9"/>
      <c r="C15" s="3" t="s">
        <v>62</v>
      </c>
      <c r="E15" s="6"/>
      <c r="F15" s="6"/>
      <c r="G15" s="135"/>
      <c r="I15" s="135"/>
      <c r="J15" s="135"/>
      <c r="K15" s="135"/>
      <c r="L15" s="196"/>
    </row>
    <row r="16" spans="1:12" ht="12.75">
      <c r="A16" s="9"/>
      <c r="B16" s="9"/>
      <c r="C16" s="3" t="s">
        <v>67</v>
      </c>
      <c r="E16" s="6"/>
      <c r="F16" s="6"/>
      <c r="G16" s="198">
        <v>0</v>
      </c>
      <c r="H16" s="198">
        <v>0</v>
      </c>
      <c r="I16" s="198">
        <v>0</v>
      </c>
      <c r="J16" s="198">
        <v>0</v>
      </c>
      <c r="K16" s="198">
        <v>0</v>
      </c>
      <c r="L16" s="198">
        <f>SUM(G16:K16)</f>
        <v>0</v>
      </c>
    </row>
    <row r="17" spans="1:12" ht="12.75">
      <c r="A17" s="9"/>
      <c r="B17" s="9"/>
      <c r="C17" s="3" t="s">
        <v>68</v>
      </c>
      <c r="E17" s="6"/>
      <c r="F17" s="6"/>
      <c r="G17" s="198">
        <v>0</v>
      </c>
      <c r="H17" s="199">
        <v>0</v>
      </c>
      <c r="I17" s="200">
        <v>0</v>
      </c>
      <c r="J17" s="200">
        <v>0</v>
      </c>
      <c r="K17" s="200">
        <v>0</v>
      </c>
      <c r="L17" s="198">
        <f>SUM(G17:K17)</f>
        <v>0</v>
      </c>
    </row>
    <row r="18" spans="1:16" ht="12.75">
      <c r="A18" s="9"/>
      <c r="B18" s="9"/>
      <c r="D18" s="3" t="s">
        <v>63</v>
      </c>
      <c r="E18" s="6"/>
      <c r="F18" s="6"/>
      <c r="G18" s="201">
        <f aca="true" t="shared" si="0" ref="G18:L18">SUM(G16:G17)</f>
        <v>0</v>
      </c>
      <c r="H18" s="201">
        <f t="shared" si="0"/>
        <v>0</v>
      </c>
      <c r="I18" s="201">
        <f t="shared" si="0"/>
        <v>0</v>
      </c>
      <c r="J18" s="201">
        <f t="shared" si="0"/>
        <v>0</v>
      </c>
      <c r="K18" s="201">
        <f t="shared" si="0"/>
        <v>0</v>
      </c>
      <c r="L18" s="201">
        <f t="shared" si="0"/>
        <v>0</v>
      </c>
      <c r="P18" s="132"/>
    </row>
    <row r="19" spans="1:12" ht="12.75">
      <c r="A19" s="9"/>
      <c r="B19" s="9"/>
      <c r="E19" s="6"/>
      <c r="F19" s="6"/>
      <c r="G19" s="198"/>
      <c r="H19" s="202"/>
      <c r="I19" s="198"/>
      <c r="J19" s="198"/>
      <c r="K19" s="198"/>
      <c r="L19" s="198"/>
    </row>
    <row r="20" spans="1:20" ht="12.75">
      <c r="A20" s="9"/>
      <c r="B20" s="9"/>
      <c r="C20" s="3" t="s">
        <v>64</v>
      </c>
      <c r="E20" s="6"/>
      <c r="F20" s="6"/>
      <c r="G20" s="203"/>
      <c r="H20" s="132"/>
      <c r="I20" s="203"/>
      <c r="J20" s="203"/>
      <c r="K20" s="203"/>
      <c r="L20" s="198"/>
      <c r="Q20" s="132"/>
      <c r="R20" s="132"/>
      <c r="S20" s="132"/>
      <c r="T20" s="132"/>
    </row>
    <row r="21" spans="1:12" ht="12.75">
      <c r="A21" s="9"/>
      <c r="B21" s="9"/>
      <c r="C21" s="3" t="s">
        <v>112</v>
      </c>
      <c r="E21" s="6"/>
      <c r="F21" s="6"/>
      <c r="G21" s="198">
        <f>((-1936989-4227)/1000)+60+276</f>
        <v>-1605.216</v>
      </c>
      <c r="H21" s="198">
        <f>(-2783-1897)/1000</f>
        <v>-4.68</v>
      </c>
      <c r="I21" s="198">
        <f>(2771119)/1000+29+1</f>
        <v>2801.119</v>
      </c>
      <c r="J21" s="198">
        <v>0</v>
      </c>
      <c r="K21" s="198">
        <v>0</v>
      </c>
      <c r="L21" s="198">
        <f>SUM(G21:K21)</f>
        <v>1191.2230000000002</v>
      </c>
    </row>
    <row r="22" spans="1:12" s="187" customFormat="1" ht="12.75">
      <c r="A22" s="204"/>
      <c r="B22" s="204"/>
      <c r="C22" s="205" t="s">
        <v>160</v>
      </c>
      <c r="D22" s="205"/>
      <c r="E22" s="205"/>
      <c r="G22" s="206"/>
      <c r="H22" s="206"/>
      <c r="I22" s="206"/>
      <c r="J22" s="206"/>
      <c r="K22" s="206"/>
      <c r="L22" s="207">
        <f>'page 1-IS'!G19</f>
        <v>11</v>
      </c>
    </row>
    <row r="23" spans="1:12" s="187" customFormat="1" ht="12.75">
      <c r="A23" s="204"/>
      <c r="B23" s="204"/>
      <c r="C23" s="205" t="s">
        <v>46</v>
      </c>
      <c r="D23" s="205"/>
      <c r="E23" s="205"/>
      <c r="G23" s="208"/>
      <c r="H23" s="208"/>
      <c r="I23" s="208"/>
      <c r="J23" s="208"/>
      <c r="K23" s="206"/>
      <c r="L23" s="207">
        <f>'page 1-IS'!G20</f>
        <v>-377</v>
      </c>
    </row>
    <row r="24" spans="1:12" s="187" customFormat="1" ht="12.75">
      <c r="A24" s="204"/>
      <c r="B24" s="204"/>
      <c r="C24" s="105"/>
      <c r="D24" s="105"/>
      <c r="E24" s="105"/>
      <c r="G24" s="208"/>
      <c r="H24" s="208"/>
      <c r="I24" s="208"/>
      <c r="J24" s="208"/>
      <c r="K24" s="206"/>
      <c r="L24" s="209"/>
    </row>
    <row r="25" spans="1:17" ht="12.75">
      <c r="A25" s="9"/>
      <c r="B25" s="9"/>
      <c r="C25" s="3" t="s">
        <v>255</v>
      </c>
      <c r="G25" s="210"/>
      <c r="H25" s="210"/>
      <c r="I25" s="210"/>
      <c r="J25" s="210"/>
      <c r="K25" s="132"/>
      <c r="L25" s="133">
        <f>SUM(L21:L24)</f>
        <v>825.2230000000002</v>
      </c>
      <c r="P25" s="132" t="s">
        <v>37</v>
      </c>
      <c r="Q25" s="132" t="s">
        <v>37</v>
      </c>
    </row>
    <row r="26" spans="1:12" ht="12.75">
      <c r="A26" s="9"/>
      <c r="B26" s="9"/>
      <c r="C26" s="3" t="s">
        <v>15</v>
      </c>
      <c r="G26" s="210"/>
      <c r="H26" s="210"/>
      <c r="I26" s="210"/>
      <c r="J26" s="210"/>
      <c r="K26" s="132"/>
      <c r="L26" s="211">
        <f>'page 1-IS'!G24</f>
        <v>0</v>
      </c>
    </row>
    <row r="27" spans="1:17" ht="13.5" thickBot="1">
      <c r="A27" s="9"/>
      <c r="B27" s="9"/>
      <c r="C27" s="3" t="s">
        <v>264</v>
      </c>
      <c r="G27" s="210"/>
      <c r="H27" s="210"/>
      <c r="I27" s="132"/>
      <c r="J27" s="210"/>
      <c r="K27" s="132"/>
      <c r="L27" s="212">
        <f>SUM(L25:L26)</f>
        <v>825.2230000000002</v>
      </c>
      <c r="Q27" s="132"/>
    </row>
    <row r="28" spans="1:12" ht="12.75">
      <c r="A28" s="9"/>
      <c r="B28" s="9"/>
      <c r="G28" s="210"/>
      <c r="H28" s="210"/>
      <c r="I28" s="132"/>
      <c r="J28" s="210"/>
      <c r="K28" s="132"/>
      <c r="L28" s="133"/>
    </row>
    <row r="29" spans="1:12" ht="12.75">
      <c r="A29" s="9"/>
      <c r="B29" s="9"/>
      <c r="G29" s="210"/>
      <c r="H29" s="210"/>
      <c r="I29" s="132"/>
      <c r="J29" s="210"/>
      <c r="K29" s="132"/>
      <c r="L29" s="133"/>
    </row>
    <row r="30" spans="1:11" ht="12.75">
      <c r="A30" s="9"/>
      <c r="B30" s="9"/>
      <c r="G30" s="210"/>
      <c r="H30" s="210"/>
      <c r="I30" s="210"/>
      <c r="J30" s="210"/>
      <c r="K30" s="132"/>
    </row>
    <row r="31" spans="1:12" ht="12.75">
      <c r="A31" s="9"/>
      <c r="B31" s="9"/>
      <c r="C31" s="9"/>
      <c r="G31" s="132"/>
      <c r="H31" s="132"/>
      <c r="I31" s="132"/>
      <c r="J31" s="132"/>
      <c r="K31" s="132"/>
      <c r="L31" s="132"/>
    </row>
    <row r="32" spans="1:12" ht="12.75">
      <c r="A32" s="9"/>
      <c r="B32" s="9"/>
      <c r="C32" s="3" t="s">
        <v>51</v>
      </c>
      <c r="G32" s="132"/>
      <c r="H32" s="132"/>
      <c r="I32" s="132"/>
      <c r="J32" s="132"/>
      <c r="K32" s="132"/>
      <c r="L32" s="133"/>
    </row>
    <row r="33" spans="1:12" ht="12.75">
      <c r="A33" s="9"/>
      <c r="B33" s="9"/>
      <c r="C33" s="197" t="s">
        <v>241</v>
      </c>
      <c r="E33" s="6"/>
      <c r="F33" s="6"/>
      <c r="G33" s="134"/>
      <c r="H33" s="132"/>
      <c r="I33" s="134"/>
      <c r="J33" s="134"/>
      <c r="K33" s="134"/>
      <c r="L33" s="213"/>
    </row>
    <row r="34" spans="1:12" ht="12.75">
      <c r="A34" s="9"/>
      <c r="B34" s="9"/>
      <c r="E34" s="6"/>
      <c r="F34" s="6"/>
      <c r="G34" s="134"/>
      <c r="H34" s="132"/>
      <c r="I34" s="134"/>
      <c r="J34" s="134"/>
      <c r="K34" s="134"/>
      <c r="L34" s="213"/>
    </row>
    <row r="35" spans="3:12" ht="12.75">
      <c r="C35" s="3" t="s">
        <v>62</v>
      </c>
      <c r="E35" s="6"/>
      <c r="F35" s="6"/>
      <c r="G35" s="203"/>
      <c r="I35" s="214"/>
      <c r="J35" s="214"/>
      <c r="K35" s="214"/>
      <c r="L35" s="215"/>
    </row>
    <row r="36" spans="3:12" ht="12.75">
      <c r="C36" s="3" t="s">
        <v>67</v>
      </c>
      <c r="E36" s="6"/>
      <c r="F36" s="6"/>
      <c r="G36" s="198">
        <v>80220</v>
      </c>
      <c r="H36" s="198">
        <v>0</v>
      </c>
      <c r="I36" s="198">
        <v>0</v>
      </c>
      <c r="J36" s="198">
        <v>0</v>
      </c>
      <c r="K36" s="198">
        <v>0</v>
      </c>
      <c r="L36" s="198">
        <f>SUM(G36:K36)</f>
        <v>80220</v>
      </c>
    </row>
    <row r="37" spans="3:12" ht="12.75">
      <c r="C37" s="3" t="s">
        <v>68</v>
      </c>
      <c r="E37" s="6"/>
      <c r="F37" s="6"/>
      <c r="G37" s="198">
        <v>0</v>
      </c>
      <c r="H37" s="199">
        <v>0</v>
      </c>
      <c r="I37" s="200">
        <v>2593</v>
      </c>
      <c r="J37" s="200">
        <v>0</v>
      </c>
      <c r="K37" s="200">
        <v>-2593</v>
      </c>
      <c r="L37" s="198">
        <f>SUM(G37:K37)</f>
        <v>0</v>
      </c>
    </row>
    <row r="38" spans="4:16" ht="12.75">
      <c r="D38" s="3" t="s">
        <v>63</v>
      </c>
      <c r="E38" s="6"/>
      <c r="F38" s="6"/>
      <c r="G38" s="201">
        <f aca="true" t="shared" si="1" ref="G38:L38">SUM(G36:G37)</f>
        <v>80220</v>
      </c>
      <c r="H38" s="201">
        <f t="shared" si="1"/>
        <v>0</v>
      </c>
      <c r="I38" s="201">
        <f t="shared" si="1"/>
        <v>2593</v>
      </c>
      <c r="J38" s="201">
        <f t="shared" si="1"/>
        <v>0</v>
      </c>
      <c r="K38" s="201">
        <f t="shared" si="1"/>
        <v>-2593</v>
      </c>
      <c r="L38" s="201">
        <f t="shared" si="1"/>
        <v>80220</v>
      </c>
      <c r="P38" s="132"/>
    </row>
    <row r="39" spans="5:17" ht="12.75">
      <c r="E39" s="6"/>
      <c r="F39" s="6"/>
      <c r="G39" s="198"/>
      <c r="H39" s="202"/>
      <c r="I39" s="198"/>
      <c r="J39" s="198"/>
      <c r="K39" s="198"/>
      <c r="L39" s="198"/>
      <c r="Q39" s="3" t="s">
        <v>37</v>
      </c>
    </row>
    <row r="40" spans="3:12" ht="12.75">
      <c r="C40" s="3" t="s">
        <v>64</v>
      </c>
      <c r="E40" s="6"/>
      <c r="F40" s="6"/>
      <c r="G40" s="203"/>
      <c r="H40" s="132"/>
      <c r="I40" s="203"/>
      <c r="J40" s="203"/>
      <c r="K40" s="203"/>
      <c r="L40" s="198"/>
    </row>
    <row r="41" spans="3:12" ht="12.75">
      <c r="C41" s="3" t="s">
        <v>112</v>
      </c>
      <c r="E41" s="6"/>
      <c r="F41" s="6"/>
      <c r="G41" s="198">
        <v>-43209</v>
      </c>
      <c r="H41" s="198">
        <v>6853</v>
      </c>
      <c r="I41" s="198">
        <v>-74</v>
      </c>
      <c r="J41" s="198">
        <v>0</v>
      </c>
      <c r="K41" s="198">
        <v>-6883</v>
      </c>
      <c r="L41" s="198">
        <f>SUM(G41:K41)-1</f>
        <v>-43314</v>
      </c>
    </row>
    <row r="42" spans="3:12" s="187" customFormat="1" ht="12.75">
      <c r="C42" s="205" t="s">
        <v>160</v>
      </c>
      <c r="D42" s="205"/>
      <c r="E42" s="205"/>
      <c r="G42" s="206"/>
      <c r="H42" s="206"/>
      <c r="I42" s="206"/>
      <c r="J42" s="206"/>
      <c r="K42" s="206"/>
      <c r="L42" s="207">
        <v>150</v>
      </c>
    </row>
    <row r="43" spans="3:12" s="187" customFormat="1" ht="12.75">
      <c r="C43" s="205" t="s">
        <v>46</v>
      </c>
      <c r="D43" s="205"/>
      <c r="E43" s="205"/>
      <c r="G43" s="206"/>
      <c r="H43" s="206"/>
      <c r="I43" s="206"/>
      <c r="J43" s="206"/>
      <c r="K43" s="206"/>
      <c r="L43" s="207">
        <v>-476</v>
      </c>
    </row>
    <row r="44" spans="3:12" s="187" customFormat="1" ht="12.75">
      <c r="C44" s="194" t="s">
        <v>169</v>
      </c>
      <c r="D44" s="105"/>
      <c r="E44" s="105"/>
      <c r="G44" s="206"/>
      <c r="H44" s="206"/>
      <c r="I44" s="206"/>
      <c r="J44" s="206"/>
      <c r="K44" s="206"/>
      <c r="L44" s="209">
        <v>0</v>
      </c>
    </row>
    <row r="45" spans="3:17" ht="12.75">
      <c r="C45" s="3" t="s">
        <v>185</v>
      </c>
      <c r="G45" s="132"/>
      <c r="H45" s="132"/>
      <c r="I45" s="132"/>
      <c r="J45" s="132"/>
      <c r="K45" s="132"/>
      <c r="L45" s="133">
        <f>SUM(L41:L44)</f>
        <v>-43640</v>
      </c>
      <c r="Q45" s="132"/>
    </row>
    <row r="46" spans="3:12" ht="12.75">
      <c r="C46" s="3" t="s">
        <v>15</v>
      </c>
      <c r="G46" s="132"/>
      <c r="H46" s="132"/>
      <c r="I46" s="132"/>
      <c r="J46" s="132"/>
      <c r="K46" s="132"/>
      <c r="L46" s="211">
        <v>0</v>
      </c>
    </row>
    <row r="47" spans="1:18" ht="13.5" thickBot="1">
      <c r="A47" s="9"/>
      <c r="B47" s="9"/>
      <c r="C47" s="3" t="s">
        <v>186</v>
      </c>
      <c r="G47" s="210"/>
      <c r="H47" s="210"/>
      <c r="I47" s="132"/>
      <c r="J47" s="210"/>
      <c r="K47" s="210"/>
      <c r="L47" s="212">
        <f>+L45+L46</f>
        <v>-43640</v>
      </c>
      <c r="R47" s="3" t="s">
        <v>37</v>
      </c>
    </row>
    <row r="48" spans="1:12" ht="12.75">
      <c r="A48" s="9"/>
      <c r="B48" s="9"/>
      <c r="E48" s="6"/>
      <c r="F48" s="6"/>
      <c r="G48" s="214"/>
      <c r="I48" s="214"/>
      <c r="J48" s="214"/>
      <c r="K48" s="214"/>
      <c r="L48" s="215"/>
    </row>
    <row r="49" spans="1:12" ht="12.75">
      <c r="A49" s="9"/>
      <c r="B49" s="9"/>
      <c r="E49" s="6"/>
      <c r="F49" s="6"/>
      <c r="G49" s="135"/>
      <c r="I49" s="135"/>
      <c r="J49" s="135"/>
      <c r="K49" s="135"/>
      <c r="L49" s="196"/>
    </row>
    <row r="50" spans="1:12" ht="33" customHeight="1">
      <c r="A50" s="9"/>
      <c r="B50" s="9"/>
      <c r="C50" s="216" t="s">
        <v>194</v>
      </c>
      <c r="D50" s="216"/>
      <c r="E50" s="216"/>
      <c r="F50" s="220"/>
      <c r="G50" s="210"/>
      <c r="H50" s="210"/>
      <c r="I50" s="132"/>
      <c r="J50" s="210"/>
      <c r="K50" s="132"/>
      <c r="L50" s="133"/>
    </row>
    <row r="51" spans="1:12" ht="12.75">
      <c r="A51" s="9"/>
      <c r="B51" s="9"/>
      <c r="C51" s="217" t="s">
        <v>193</v>
      </c>
      <c r="D51" s="217"/>
      <c r="E51" s="217"/>
      <c r="F51" s="217"/>
      <c r="G51" s="132">
        <v>-43018</v>
      </c>
      <c r="H51" s="210"/>
      <c r="I51" s="132"/>
      <c r="J51" s="210"/>
      <c r="K51" s="132"/>
      <c r="L51" s="198">
        <v>-43018</v>
      </c>
    </row>
    <row r="52" spans="1:12" ht="12.75">
      <c r="A52" s="3" t="s">
        <v>37</v>
      </c>
      <c r="C52" s="3" t="s">
        <v>192</v>
      </c>
      <c r="G52" s="132">
        <v>-8604</v>
      </c>
      <c r="H52" s="210"/>
      <c r="I52" s="132"/>
      <c r="J52" s="210"/>
      <c r="K52" s="132"/>
      <c r="L52" s="198">
        <v>-8604</v>
      </c>
    </row>
    <row r="53" spans="7:12" ht="12.75">
      <c r="G53" s="218">
        <f>G51+G52</f>
        <v>-51622</v>
      </c>
      <c r="H53" s="210"/>
      <c r="I53" s="132"/>
      <c r="J53" s="210"/>
      <c r="K53" s="132"/>
      <c r="L53" s="218">
        <f>L51+L52</f>
        <v>-51622</v>
      </c>
    </row>
    <row r="54" spans="7:12" ht="12.75">
      <c r="G54" s="210"/>
      <c r="H54" s="210"/>
      <c r="I54" s="132"/>
      <c r="J54" s="210"/>
      <c r="K54" s="132"/>
      <c r="L54" s="133"/>
    </row>
    <row r="55" spans="3:12" ht="13.5" thickBot="1">
      <c r="C55" s="3" t="s">
        <v>195</v>
      </c>
      <c r="G55" s="210"/>
      <c r="H55" s="210"/>
      <c r="I55" s="132"/>
      <c r="J55" s="210"/>
      <c r="K55" s="132"/>
      <c r="L55" s="219">
        <f>L47+L53</f>
        <v>-95262</v>
      </c>
    </row>
    <row r="66" ht="12.75">
      <c r="A66" s="107"/>
    </row>
  </sheetData>
  <sheetProtection/>
  <mergeCells count="8">
    <mergeCell ref="C51:F51"/>
    <mergeCell ref="A1:M1"/>
    <mergeCell ref="A2:M2"/>
    <mergeCell ref="C43:E43"/>
    <mergeCell ref="C42:E42"/>
    <mergeCell ref="C22:E22"/>
    <mergeCell ref="C23:E23"/>
    <mergeCell ref="C50:E50"/>
  </mergeCells>
  <printOptions/>
  <pageMargins left="0.9448818897637796" right="0.2362204724409449" top="0.5905511811023623" bottom="0.7480314960629921" header="0.3937007874015748" footer="0.7874015748031497"/>
  <pageSetup firstPageNumber="6" useFirstPageNumber="1" horizontalDpi="600" verticalDpi="600" orientation="portrait" paperSize="9" scale="84" r:id="rId1"/>
  <headerFooter alignWithMargins="0">
    <oddFooter>&amp;C&amp;"Times New Roman,Italic"&amp;8Page &amp;P
</oddFooter>
  </headerFooter>
</worksheet>
</file>

<file path=xl/worksheets/sheet7.xml><?xml version="1.0" encoding="utf-8"?>
<worksheet xmlns="http://schemas.openxmlformats.org/spreadsheetml/2006/main" xmlns:r="http://schemas.openxmlformats.org/officeDocument/2006/relationships">
  <dimension ref="A1:AF62"/>
  <sheetViews>
    <sheetView view="pageBreakPreview" zoomScale="90" zoomScaleNormal="90" zoomScaleSheetLayoutView="90" zoomScalePageLayoutView="0" workbookViewId="0" topLeftCell="A1">
      <selection activeCell="L63" sqref="L63"/>
    </sheetView>
  </sheetViews>
  <sheetFormatPr defaultColWidth="9.140625" defaultRowHeight="12.75"/>
  <cols>
    <col min="1" max="1" width="5.7109375" style="3" customWidth="1"/>
    <col min="2" max="2" width="2.8515625" style="3" bestFit="1" customWidth="1"/>
    <col min="3" max="3" width="4.00390625" style="3" customWidth="1"/>
    <col min="4" max="4" width="3.8515625" style="3" customWidth="1"/>
    <col min="5" max="5" width="12.7109375" style="3" customWidth="1"/>
    <col min="6" max="6" width="0.9921875" style="3" customWidth="1"/>
    <col min="7" max="7" width="2.8515625" style="3" customWidth="1"/>
    <col min="8" max="8" width="9.421875" style="3" customWidth="1"/>
    <col min="9" max="9" width="0.9921875" style="3" customWidth="1"/>
    <col min="10" max="10" width="11.57421875" style="3" customWidth="1"/>
    <col min="11" max="11" width="1.57421875" style="3" customWidth="1"/>
    <col min="12" max="12" width="13.28125" style="3" customWidth="1"/>
    <col min="13" max="13" width="0.9921875" style="3" customWidth="1"/>
    <col min="14" max="14" width="15.28125" style="3" customWidth="1"/>
    <col min="15" max="15" width="0.9921875" style="3" customWidth="1"/>
    <col min="16" max="16" width="13.421875" style="221" customWidth="1"/>
    <col min="17" max="17" width="11.28125" style="3" hidden="1" customWidth="1"/>
    <col min="18" max="18" width="1.28515625" style="3" customWidth="1"/>
    <col min="19" max="19" width="3.7109375" style="3" customWidth="1"/>
    <col min="20" max="16384" width="9.140625" style="3" customWidth="1"/>
  </cols>
  <sheetData>
    <row r="1" spans="1:17" ht="18.75">
      <c r="A1" s="1" t="str">
        <f>'page 1-IS'!A1:I1</f>
        <v>BINA GOODYEAR BERHAD (18645-H)</v>
      </c>
      <c r="B1" s="1"/>
      <c r="C1" s="1"/>
      <c r="D1" s="1"/>
      <c r="E1" s="1"/>
      <c r="F1" s="1"/>
      <c r="G1" s="1"/>
      <c r="H1" s="1"/>
      <c r="I1" s="1"/>
      <c r="J1" s="1"/>
      <c r="K1" s="1"/>
      <c r="L1" s="1"/>
      <c r="M1" s="1"/>
      <c r="N1" s="1"/>
      <c r="O1" s="1"/>
      <c r="P1" s="1"/>
      <c r="Q1" s="2"/>
    </row>
    <row r="2" spans="1:17" ht="12.75">
      <c r="A2" s="4" t="str">
        <f>'page 1-IS'!A2:I2</f>
        <v>(Incorporated in Malaysia)</v>
      </c>
      <c r="B2" s="4"/>
      <c r="C2" s="4"/>
      <c r="D2" s="4"/>
      <c r="E2" s="4"/>
      <c r="F2" s="4"/>
      <c r="G2" s="4"/>
      <c r="H2" s="4"/>
      <c r="I2" s="4"/>
      <c r="J2" s="4"/>
      <c r="K2" s="4"/>
      <c r="L2" s="4"/>
      <c r="M2" s="4"/>
      <c r="N2" s="4"/>
      <c r="O2" s="4"/>
      <c r="P2" s="4"/>
      <c r="Q2" s="5"/>
    </row>
    <row r="4" ht="14.25">
      <c r="A4" s="8" t="str">
        <f>'page 1-IS'!A4</f>
        <v>Interim report for the financial period ended 31 December 2013</v>
      </c>
    </row>
    <row r="5" ht="12.75">
      <c r="A5" s="10" t="s">
        <v>43</v>
      </c>
    </row>
    <row r="6" spans="1:16" s="6" customFormat="1" ht="12.75">
      <c r="A6" s="109"/>
      <c r="B6" s="109"/>
      <c r="C6" s="109"/>
      <c r="D6" s="109"/>
      <c r="E6" s="179"/>
      <c r="F6" s="109"/>
      <c r="G6" s="109"/>
      <c r="H6" s="109"/>
      <c r="I6" s="109"/>
      <c r="J6" s="109"/>
      <c r="K6" s="109"/>
      <c r="L6" s="109"/>
      <c r="M6" s="109"/>
      <c r="N6" s="109"/>
      <c r="O6" s="109"/>
      <c r="P6" s="203"/>
    </row>
    <row r="7" ht="12.75">
      <c r="A7" s="9" t="s">
        <v>56</v>
      </c>
    </row>
    <row r="9" spans="1:3" ht="12.75">
      <c r="A9" s="9" t="s">
        <v>125</v>
      </c>
      <c r="B9" s="9"/>
      <c r="C9" s="9" t="s">
        <v>54</v>
      </c>
    </row>
    <row r="10" spans="1:3" ht="12.75">
      <c r="A10" s="9"/>
      <c r="B10" s="9"/>
      <c r="C10" s="9"/>
    </row>
    <row r="11" spans="1:3" ht="12.75">
      <c r="A11" s="9"/>
      <c r="B11" s="9"/>
      <c r="C11" s="222" t="s">
        <v>282</v>
      </c>
    </row>
    <row r="12" spans="1:16" ht="42" customHeight="1">
      <c r="A12" s="9"/>
      <c r="B12" s="9"/>
      <c r="C12" s="223" t="s">
        <v>283</v>
      </c>
      <c r="D12" s="223"/>
      <c r="E12" s="223"/>
      <c r="F12" s="223"/>
      <c r="G12" s="223"/>
      <c r="H12" s="223"/>
      <c r="I12" s="223"/>
      <c r="J12" s="223"/>
      <c r="K12" s="223"/>
      <c r="L12" s="223"/>
      <c r="M12" s="223"/>
      <c r="N12" s="223"/>
      <c r="O12" s="223"/>
      <c r="P12" s="223"/>
    </row>
    <row r="13" spans="1:16" ht="12.75">
      <c r="A13" s="9"/>
      <c r="B13" s="9"/>
      <c r="C13" s="224"/>
      <c r="D13" s="224"/>
      <c r="E13" s="224"/>
      <c r="F13" s="224"/>
      <c r="G13" s="224"/>
      <c r="H13" s="224"/>
      <c r="I13" s="224"/>
      <c r="J13" s="224"/>
      <c r="K13" s="224"/>
      <c r="L13" s="224"/>
      <c r="M13" s="224"/>
      <c r="N13" s="224"/>
      <c r="O13" s="224"/>
      <c r="P13" s="224"/>
    </row>
    <row r="14" spans="1:16" ht="12.75">
      <c r="A14" s="9"/>
      <c r="B14" s="9"/>
      <c r="C14" s="225" t="s">
        <v>284</v>
      </c>
      <c r="D14" s="224"/>
      <c r="E14" s="224"/>
      <c r="F14" s="224"/>
      <c r="G14" s="224"/>
      <c r="H14" s="224"/>
      <c r="I14" s="224"/>
      <c r="J14" s="224"/>
      <c r="K14" s="224"/>
      <c r="L14" s="224"/>
      <c r="M14" s="224"/>
      <c r="N14" s="224"/>
      <c r="O14" s="224"/>
      <c r="P14" s="224"/>
    </row>
    <row r="15" spans="1:16" ht="27.75" customHeight="1">
      <c r="A15" s="9"/>
      <c r="B15" s="9"/>
      <c r="C15" s="188" t="s">
        <v>242</v>
      </c>
      <c r="D15" s="188"/>
      <c r="E15" s="188"/>
      <c r="F15" s="188"/>
      <c r="G15" s="188"/>
      <c r="H15" s="188"/>
      <c r="I15" s="188"/>
      <c r="J15" s="188"/>
      <c r="K15" s="188"/>
      <c r="L15" s="188"/>
      <c r="M15" s="188"/>
      <c r="N15" s="188"/>
      <c r="O15" s="188"/>
      <c r="P15" s="188"/>
    </row>
    <row r="16" spans="3:16" ht="12.75">
      <c r="C16" s="193"/>
      <c r="D16" s="193"/>
      <c r="E16" s="193"/>
      <c r="F16" s="193"/>
      <c r="G16" s="193"/>
      <c r="H16" s="193"/>
      <c r="I16" s="193"/>
      <c r="J16" s="193"/>
      <c r="K16" s="193"/>
      <c r="L16" s="193"/>
      <c r="M16" s="193"/>
      <c r="N16" s="193"/>
      <c r="O16" s="193"/>
      <c r="P16" s="226"/>
    </row>
    <row r="17" spans="1:17" s="9" customFormat="1" ht="12.75">
      <c r="A17" s="9" t="s">
        <v>126</v>
      </c>
      <c r="C17" s="227" t="s">
        <v>152</v>
      </c>
      <c r="D17" s="228"/>
      <c r="E17" s="228"/>
      <c r="F17" s="228"/>
      <c r="G17" s="228"/>
      <c r="H17" s="228"/>
      <c r="I17" s="228"/>
      <c r="J17" s="228"/>
      <c r="K17" s="228"/>
      <c r="L17" s="228"/>
      <c r="M17" s="228"/>
      <c r="N17" s="228"/>
      <c r="O17" s="228"/>
      <c r="P17" s="228"/>
      <c r="Q17" s="229"/>
    </row>
    <row r="19" spans="1:32" ht="39.75" customHeight="1">
      <c r="A19" s="9"/>
      <c r="B19" s="9"/>
      <c r="C19" s="230" t="s">
        <v>203</v>
      </c>
      <c r="D19" s="231" t="s">
        <v>243</v>
      </c>
      <c r="E19" s="231"/>
      <c r="F19" s="231"/>
      <c r="G19" s="231"/>
      <c r="H19" s="231"/>
      <c r="I19" s="231"/>
      <c r="J19" s="231"/>
      <c r="K19" s="231"/>
      <c r="L19" s="231"/>
      <c r="M19" s="231"/>
      <c r="N19" s="231"/>
      <c r="O19" s="231"/>
      <c r="P19" s="231"/>
      <c r="T19" s="231"/>
      <c r="U19" s="231"/>
      <c r="V19" s="231"/>
      <c r="W19" s="231"/>
      <c r="X19" s="231"/>
      <c r="Y19" s="231"/>
      <c r="Z19" s="231"/>
      <c r="AA19" s="231"/>
      <c r="AB19" s="231"/>
      <c r="AC19" s="231"/>
      <c r="AD19" s="231"/>
      <c r="AE19" s="231"/>
      <c r="AF19" s="231"/>
    </row>
    <row r="20" spans="1:32" ht="12.75">
      <c r="A20" s="9"/>
      <c r="B20" s="9"/>
      <c r="C20" s="230"/>
      <c r="D20" s="224"/>
      <c r="E20" s="224"/>
      <c r="F20" s="224"/>
      <c r="G20" s="224"/>
      <c r="H20" s="224"/>
      <c r="I20" s="224"/>
      <c r="J20" s="224"/>
      <c r="K20" s="224"/>
      <c r="L20" s="224"/>
      <c r="M20" s="224"/>
      <c r="N20" s="224"/>
      <c r="O20" s="224"/>
      <c r="P20" s="224"/>
      <c r="T20" s="224"/>
      <c r="U20" s="224"/>
      <c r="V20" s="224"/>
      <c r="W20" s="224"/>
      <c r="X20" s="224"/>
      <c r="Y20" s="224"/>
      <c r="Z20" s="224"/>
      <c r="AA20" s="224"/>
      <c r="AB20" s="224"/>
      <c r="AC20" s="224"/>
      <c r="AD20" s="224"/>
      <c r="AE20" s="224"/>
      <c r="AF20" s="224"/>
    </row>
    <row r="21" spans="1:17" ht="27.75" customHeight="1">
      <c r="A21" s="9"/>
      <c r="B21" s="9"/>
      <c r="C21" s="230" t="s">
        <v>204</v>
      </c>
      <c r="D21" s="231" t="s">
        <v>244</v>
      </c>
      <c r="E21" s="231"/>
      <c r="F21" s="231"/>
      <c r="G21" s="231"/>
      <c r="H21" s="231"/>
      <c r="I21" s="231"/>
      <c r="J21" s="231"/>
      <c r="K21" s="231"/>
      <c r="L21" s="231"/>
      <c r="M21" s="231"/>
      <c r="N21" s="231"/>
      <c r="O21" s="231"/>
      <c r="P21" s="231"/>
      <c r="Q21" s="224"/>
    </row>
    <row r="22" spans="1:17" ht="12.75">
      <c r="A22" s="9"/>
      <c r="B22" s="9"/>
      <c r="C22" s="230"/>
      <c r="D22" s="224"/>
      <c r="E22" s="224"/>
      <c r="F22" s="224"/>
      <c r="G22" s="224"/>
      <c r="H22" s="224"/>
      <c r="I22" s="224"/>
      <c r="J22" s="224"/>
      <c r="K22" s="224"/>
      <c r="L22" s="224"/>
      <c r="M22" s="224"/>
      <c r="N22" s="224"/>
      <c r="O22" s="224"/>
      <c r="P22" s="224"/>
      <c r="Q22" s="224"/>
    </row>
    <row r="23" spans="1:32" ht="27.75" customHeight="1">
      <c r="A23" s="9"/>
      <c r="B23" s="9"/>
      <c r="C23" s="230" t="s">
        <v>205</v>
      </c>
      <c r="D23" s="232" t="s">
        <v>245</v>
      </c>
      <c r="E23" s="232"/>
      <c r="F23" s="232"/>
      <c r="G23" s="232"/>
      <c r="H23" s="232"/>
      <c r="I23" s="232"/>
      <c r="J23" s="232"/>
      <c r="K23" s="232"/>
      <c r="L23" s="232"/>
      <c r="M23" s="232"/>
      <c r="N23" s="232"/>
      <c r="O23" s="232"/>
      <c r="P23" s="232"/>
      <c r="T23" s="231"/>
      <c r="U23" s="231"/>
      <c r="V23" s="231"/>
      <c r="W23" s="231"/>
      <c r="X23" s="231"/>
      <c r="Y23" s="231"/>
      <c r="Z23" s="231"/>
      <c r="AA23" s="231"/>
      <c r="AB23" s="231"/>
      <c r="AC23" s="231"/>
      <c r="AD23" s="231"/>
      <c r="AE23" s="231"/>
      <c r="AF23" s="231"/>
    </row>
    <row r="25" spans="1:7" ht="12.75">
      <c r="A25" s="9" t="s">
        <v>127</v>
      </c>
      <c r="B25" s="9"/>
      <c r="C25" s="9" t="s">
        <v>25</v>
      </c>
      <c r="D25" s="9"/>
      <c r="E25" s="9"/>
      <c r="F25" s="9"/>
      <c r="G25" s="9"/>
    </row>
    <row r="26" spans="1:7" ht="12.75">
      <c r="A26" s="9"/>
      <c r="B26" s="9"/>
      <c r="C26" s="9"/>
      <c r="D26" s="9"/>
      <c r="E26" s="9"/>
      <c r="F26" s="9"/>
      <c r="G26" s="9"/>
    </row>
    <row r="27" spans="1:16" ht="12.75">
      <c r="A27" s="9"/>
      <c r="B27" s="9"/>
      <c r="C27" s="223" t="s">
        <v>158</v>
      </c>
      <c r="D27" s="223"/>
      <c r="E27" s="223"/>
      <c r="F27" s="223"/>
      <c r="G27" s="223"/>
      <c r="H27" s="223"/>
      <c r="I27" s="223"/>
      <c r="J27" s="223"/>
      <c r="K27" s="223"/>
      <c r="L27" s="223"/>
      <c r="M27" s="223"/>
      <c r="N27" s="223"/>
      <c r="O27" s="223"/>
      <c r="P27" s="223"/>
    </row>
    <row r="28" spans="3:16" ht="12.75">
      <c r="C28" s="180"/>
      <c r="D28" s="180"/>
      <c r="E28" s="180"/>
      <c r="F28" s="180"/>
      <c r="G28" s="180"/>
      <c r="H28" s="180"/>
      <c r="I28" s="180"/>
      <c r="J28" s="180"/>
      <c r="K28" s="180"/>
      <c r="L28" s="180"/>
      <c r="M28" s="180"/>
      <c r="N28" s="180"/>
      <c r="O28" s="180"/>
      <c r="P28" s="233"/>
    </row>
    <row r="29" spans="1:16" ht="12.75">
      <c r="A29" s="9" t="s">
        <v>128</v>
      </c>
      <c r="B29" s="9"/>
      <c r="C29" s="9" t="s">
        <v>33</v>
      </c>
      <c r="D29" s="9"/>
      <c r="E29" s="9"/>
      <c r="H29" s="3" t="s">
        <v>37</v>
      </c>
      <c r="P29" s="234"/>
    </row>
    <row r="30" spans="16:19" ht="12.75">
      <c r="P30" s="234"/>
      <c r="S30" s="9"/>
    </row>
    <row r="31" spans="3:16" ht="12.75">
      <c r="C31" s="235" t="s">
        <v>223</v>
      </c>
      <c r="D31" s="235"/>
      <c r="E31" s="235"/>
      <c r="F31" s="235"/>
      <c r="G31" s="235"/>
      <c r="H31" s="235"/>
      <c r="I31" s="235"/>
      <c r="J31" s="235"/>
      <c r="K31" s="235"/>
      <c r="L31" s="235"/>
      <c r="M31" s="235"/>
      <c r="N31" s="235"/>
      <c r="O31" s="235"/>
      <c r="P31" s="235"/>
    </row>
    <row r="32" s="194" customFormat="1" ht="12.75">
      <c r="A32" s="194" t="s">
        <v>37</v>
      </c>
    </row>
    <row r="33" spans="3:16" s="194" customFormat="1" ht="12.75">
      <c r="C33" s="236" t="s">
        <v>147</v>
      </c>
      <c r="P33" s="237" t="s">
        <v>16</v>
      </c>
    </row>
    <row r="34" spans="3:16" s="194" customFormat="1" ht="12.75">
      <c r="C34" s="235" t="s">
        <v>149</v>
      </c>
      <c r="D34" s="235"/>
      <c r="E34" s="235"/>
      <c r="F34" s="235"/>
      <c r="G34" s="235"/>
      <c r="H34" s="235"/>
      <c r="I34" s="235"/>
      <c r="J34" s="235"/>
      <c r="K34" s="235"/>
      <c r="L34" s="235"/>
      <c r="M34" s="235"/>
      <c r="N34" s="235"/>
      <c r="P34" s="237"/>
    </row>
    <row r="35" spans="3:19" s="194" customFormat="1" ht="12.75">
      <c r="C35" s="238" t="s">
        <v>222</v>
      </c>
      <c r="D35" s="239"/>
      <c r="E35" s="239"/>
      <c r="F35" s="239"/>
      <c r="G35" s="239"/>
      <c r="H35" s="239"/>
      <c r="I35" s="239"/>
      <c r="J35" s="239"/>
      <c r="K35" s="239"/>
      <c r="L35" s="239"/>
      <c r="M35" s="239"/>
      <c r="N35" s="239"/>
      <c r="P35" s="237">
        <v>32167</v>
      </c>
      <c r="S35" s="240"/>
    </row>
    <row r="36" spans="3:16" s="194" customFormat="1" ht="12.75">
      <c r="C36" s="238" t="s">
        <v>216</v>
      </c>
      <c r="D36" s="239"/>
      <c r="E36" s="239"/>
      <c r="F36" s="239"/>
      <c r="G36" s="239"/>
      <c r="H36" s="239"/>
      <c r="I36" s="239"/>
      <c r="J36" s="239"/>
      <c r="K36" s="239"/>
      <c r="L36" s="239"/>
      <c r="M36" s="239"/>
      <c r="N36" s="239"/>
      <c r="P36" s="237">
        <v>0</v>
      </c>
    </row>
    <row r="37" spans="3:16" s="194" customFormat="1" ht="13.5" thickBot="1">
      <c r="C37" s="238" t="s">
        <v>252</v>
      </c>
      <c r="D37" s="239"/>
      <c r="E37" s="239"/>
      <c r="F37" s="239"/>
      <c r="G37" s="239"/>
      <c r="H37" s="239"/>
      <c r="I37" s="239"/>
      <c r="J37" s="239"/>
      <c r="K37" s="239"/>
      <c r="L37" s="239"/>
      <c r="M37" s="239"/>
      <c r="N37" s="239"/>
      <c r="P37" s="241">
        <f>+P35+P36</f>
        <v>32167</v>
      </c>
    </row>
    <row r="38" spans="3:16" s="194" customFormat="1" ht="12.75">
      <c r="C38" s="238"/>
      <c r="D38" s="239"/>
      <c r="E38" s="239"/>
      <c r="F38" s="239"/>
      <c r="G38" s="239"/>
      <c r="H38" s="239"/>
      <c r="I38" s="239"/>
      <c r="J38" s="239"/>
      <c r="K38" s="239"/>
      <c r="L38" s="239"/>
      <c r="M38" s="239"/>
      <c r="N38" s="239"/>
      <c r="P38" s="237"/>
    </row>
    <row r="39" spans="3:16" s="194" customFormat="1" ht="12.75">
      <c r="C39" s="238"/>
      <c r="D39" s="239"/>
      <c r="E39" s="239"/>
      <c r="F39" s="239"/>
      <c r="G39" s="239"/>
      <c r="H39" s="239"/>
      <c r="I39" s="239"/>
      <c r="J39" s="239"/>
      <c r="K39" s="239"/>
      <c r="L39" s="239"/>
      <c r="M39" s="239"/>
      <c r="N39" s="239"/>
      <c r="P39" s="237"/>
    </row>
    <row r="40" spans="3:16" s="194" customFormat="1" ht="12.75">
      <c r="C40" s="222" t="s">
        <v>148</v>
      </c>
      <c r="D40" s="239"/>
      <c r="E40" s="239"/>
      <c r="F40" s="239"/>
      <c r="G40" s="239"/>
      <c r="H40" s="239"/>
      <c r="I40" s="239"/>
      <c r="J40" s="239"/>
      <c r="K40" s="239"/>
      <c r="L40" s="239"/>
      <c r="M40" s="239"/>
      <c r="N40" s="239"/>
      <c r="P40" s="237" t="s">
        <v>16</v>
      </c>
    </row>
    <row r="41" spans="3:16" s="194" customFormat="1" ht="12.75">
      <c r="C41" s="242"/>
      <c r="D41" s="242"/>
      <c r="E41" s="242"/>
      <c r="F41" s="242"/>
      <c r="G41" s="242"/>
      <c r="H41" s="242"/>
      <c r="I41" s="242"/>
      <c r="J41" s="242"/>
      <c r="K41" s="242"/>
      <c r="L41" s="242"/>
      <c r="M41" s="242"/>
      <c r="N41" s="242"/>
      <c r="P41" s="237"/>
    </row>
    <row r="42" spans="3:16" s="194" customFormat="1" ht="12.75">
      <c r="C42" s="235" t="s">
        <v>150</v>
      </c>
      <c r="D42" s="235"/>
      <c r="E42" s="235"/>
      <c r="F42" s="235"/>
      <c r="G42" s="235"/>
      <c r="H42" s="235"/>
      <c r="I42" s="235"/>
      <c r="J42" s="235"/>
      <c r="K42" s="235"/>
      <c r="L42" s="235"/>
      <c r="M42" s="235"/>
      <c r="N42" s="235"/>
      <c r="P42" s="237"/>
    </row>
    <row r="43" spans="3:16" s="194" customFormat="1" ht="12.75">
      <c r="C43" s="238" t="str">
        <f>C35</f>
        <v>- As at 1 July 2013</v>
      </c>
      <c r="D43" s="238"/>
      <c r="E43" s="238"/>
      <c r="F43" s="238"/>
      <c r="G43" s="238"/>
      <c r="H43" s="238"/>
      <c r="I43" s="238"/>
      <c r="J43" s="238"/>
      <c r="K43" s="238"/>
      <c r="L43" s="238"/>
      <c r="M43" s="238"/>
      <c r="N43" s="238"/>
      <c r="P43" s="237">
        <v>14132</v>
      </c>
    </row>
    <row r="44" spans="3:16" s="194" customFormat="1" ht="12.75">
      <c r="C44" s="238" t="s">
        <v>180</v>
      </c>
      <c r="D44" s="238"/>
      <c r="E44" s="238"/>
      <c r="F44" s="238"/>
      <c r="G44" s="238"/>
      <c r="H44" s="238"/>
      <c r="I44" s="238"/>
      <c r="J44" s="238"/>
      <c r="K44" s="238"/>
      <c r="L44" s="238"/>
      <c r="M44" s="238"/>
      <c r="N44" s="238"/>
      <c r="P44" s="237">
        <v>0</v>
      </c>
    </row>
    <row r="45" spans="3:16" s="194" customFormat="1" ht="13.5" thickBot="1">
      <c r="C45" s="238" t="str">
        <f>C37</f>
        <v>- As at 31 December 2013</v>
      </c>
      <c r="D45" s="238"/>
      <c r="E45" s="238"/>
      <c r="F45" s="238"/>
      <c r="G45" s="238"/>
      <c r="H45" s="238"/>
      <c r="I45" s="238"/>
      <c r="J45" s="238"/>
      <c r="K45" s="238"/>
      <c r="L45" s="238"/>
      <c r="M45" s="238"/>
      <c r="N45" s="238"/>
      <c r="P45" s="243">
        <f>P43+P44</f>
        <v>14132</v>
      </c>
    </row>
    <row r="46" s="194" customFormat="1" ht="12.75">
      <c r="P46" s="244"/>
    </row>
    <row r="47" spans="1:16" ht="12.75">
      <c r="A47" s="9" t="s">
        <v>177</v>
      </c>
      <c r="C47" s="9" t="s">
        <v>178</v>
      </c>
      <c r="P47" s="3"/>
    </row>
    <row r="48" spans="3:8" ht="12.75">
      <c r="C48" s="245"/>
      <c r="D48" s="9"/>
      <c r="E48" s="9"/>
      <c r="F48" s="9"/>
      <c r="G48" s="9"/>
      <c r="H48" s="9"/>
    </row>
    <row r="49" spans="3:16" ht="42" customHeight="1">
      <c r="C49" s="231" t="s">
        <v>224</v>
      </c>
      <c r="D49" s="231"/>
      <c r="E49" s="231"/>
      <c r="F49" s="231"/>
      <c r="G49" s="231"/>
      <c r="H49" s="231"/>
      <c r="I49" s="231"/>
      <c r="J49" s="231"/>
      <c r="K49" s="231"/>
      <c r="L49" s="231"/>
      <c r="M49" s="231"/>
      <c r="N49" s="231"/>
      <c r="O49" s="231"/>
      <c r="P49" s="231"/>
    </row>
    <row r="50" s="194" customFormat="1" ht="12.75">
      <c r="P50" s="244"/>
    </row>
    <row r="62" ht="12.75">
      <c r="A62" s="107"/>
    </row>
  </sheetData>
  <sheetProtection/>
  <mergeCells count="15">
    <mergeCell ref="A1:P1"/>
    <mergeCell ref="A2:P2"/>
    <mergeCell ref="C15:P15"/>
    <mergeCell ref="C17:P17"/>
    <mergeCell ref="C12:P12"/>
    <mergeCell ref="C49:P49"/>
    <mergeCell ref="T19:AF19"/>
    <mergeCell ref="D23:P23"/>
    <mergeCell ref="D19:P19"/>
    <mergeCell ref="T23:AF23"/>
    <mergeCell ref="D21:P21"/>
    <mergeCell ref="C42:N42"/>
    <mergeCell ref="C34:N34"/>
    <mergeCell ref="C27:P27"/>
    <mergeCell ref="C31:P31"/>
  </mergeCells>
  <printOptions/>
  <pageMargins left="0.984251968503937" right="0.2362204724409449" top="0.5905511811023623" bottom="0.7480314960629921" header="0.3937007874015748" footer="0.7874015748031497"/>
  <pageSetup firstPageNumber="7" useFirstPageNumber="1" horizontalDpi="600" verticalDpi="600" orientation="portrait" paperSize="9" scale="90" r:id="rId1"/>
  <headerFooter alignWithMargins="0">
    <oddFooter>&amp;C&amp;"Times New Roman,Italic"&amp;8Page &amp;P
</oddFooter>
  </headerFooter>
</worksheet>
</file>

<file path=xl/worksheets/sheet8.xml><?xml version="1.0" encoding="utf-8"?>
<worksheet xmlns="http://schemas.openxmlformats.org/spreadsheetml/2006/main" xmlns:r="http://schemas.openxmlformats.org/officeDocument/2006/relationships">
  <dimension ref="A1:S70"/>
  <sheetViews>
    <sheetView view="pageBreakPreview" zoomScale="90" zoomScaleSheetLayoutView="90" zoomScalePageLayoutView="0" workbookViewId="0" topLeftCell="A1">
      <selection activeCell="W62" sqref="W62"/>
    </sheetView>
  </sheetViews>
  <sheetFormatPr defaultColWidth="9.140625" defaultRowHeight="12.75"/>
  <cols>
    <col min="1" max="1" width="5.7109375" style="3" customWidth="1"/>
    <col min="2" max="2" width="2.8515625" style="3" bestFit="1" customWidth="1"/>
    <col min="3" max="3" width="4.00390625" style="3" customWidth="1"/>
    <col min="4" max="4" width="3.8515625" style="3" customWidth="1"/>
    <col min="5" max="5" width="12.7109375" style="3" customWidth="1"/>
    <col min="6" max="6" width="2.28125" style="3" customWidth="1"/>
    <col min="7" max="7" width="2.8515625" style="3" customWidth="1"/>
    <col min="8" max="8" width="11.57421875" style="3" customWidth="1"/>
    <col min="9" max="9" width="7.7109375" style="3" customWidth="1"/>
    <col min="10" max="10" width="11.57421875" style="3" customWidth="1"/>
    <col min="11" max="11" width="0.9921875" style="3" customWidth="1"/>
    <col min="12" max="12" width="10.7109375" style="3" customWidth="1"/>
    <col min="13" max="13" width="1.7109375" style="3" customWidth="1"/>
    <col min="14" max="14" width="10.7109375" style="3" customWidth="1"/>
    <col min="15" max="15" width="1.7109375" style="3" customWidth="1"/>
    <col min="16" max="16" width="10.7109375" style="3" customWidth="1"/>
    <col min="17" max="17" width="0.9921875" style="3" customWidth="1"/>
    <col min="18" max="18" width="18.140625" style="3" customWidth="1"/>
    <col min="19" max="19" width="11.28125" style="3" customWidth="1"/>
    <col min="20" max="20" width="0.13671875" style="3" customWidth="1"/>
    <col min="21" max="16384" width="9.140625" style="3" customWidth="1"/>
  </cols>
  <sheetData>
    <row r="1" spans="1:19" s="3" customFormat="1" ht="18.75">
      <c r="A1" s="1" t="str">
        <f>'page 1-IS'!A1:I1</f>
        <v>BINA GOODYEAR BERHAD (18645-H)</v>
      </c>
      <c r="B1" s="1"/>
      <c r="C1" s="1"/>
      <c r="D1" s="1"/>
      <c r="E1" s="1"/>
      <c r="F1" s="1"/>
      <c r="G1" s="1"/>
      <c r="H1" s="1"/>
      <c r="I1" s="1"/>
      <c r="J1" s="1"/>
      <c r="K1" s="1"/>
      <c r="L1" s="1"/>
      <c r="M1" s="1"/>
      <c r="N1" s="1"/>
      <c r="O1" s="1"/>
      <c r="P1" s="1"/>
      <c r="Q1" s="1"/>
      <c r="R1" s="1"/>
      <c r="S1" s="2"/>
    </row>
    <row r="2" spans="1:19" s="3" customFormat="1" ht="12.75">
      <c r="A2" s="4" t="str">
        <f>'page 1-IS'!A2:I2</f>
        <v>(Incorporated in Malaysia)</v>
      </c>
      <c r="B2" s="4"/>
      <c r="C2" s="4"/>
      <c r="D2" s="4"/>
      <c r="E2" s="4"/>
      <c r="F2" s="4"/>
      <c r="G2" s="4"/>
      <c r="H2" s="4"/>
      <c r="I2" s="4"/>
      <c r="J2" s="4"/>
      <c r="K2" s="4"/>
      <c r="L2" s="4"/>
      <c r="M2" s="4"/>
      <c r="N2" s="4"/>
      <c r="O2" s="4"/>
      <c r="P2" s="4"/>
      <c r="Q2" s="4"/>
      <c r="R2" s="4"/>
      <c r="S2" s="5"/>
    </row>
    <row r="3" s="3" customFormat="1" ht="12.75">
      <c r="R3" s="9"/>
    </row>
    <row r="4" spans="1:18" s="3" customFormat="1" ht="14.25">
      <c r="A4" s="8" t="str">
        <f>'page 1-IS'!A4</f>
        <v>Interim report for the financial period ended 31 December 2013</v>
      </c>
      <c r="R4" s="9"/>
    </row>
    <row r="5" spans="1:18" s="3" customFormat="1" ht="12.75">
      <c r="A5" s="10" t="s">
        <v>43</v>
      </c>
      <c r="R5" s="9"/>
    </row>
    <row r="6" spans="1:17" s="6" customFormat="1" ht="12.75">
      <c r="A6" s="109"/>
      <c r="B6" s="109"/>
      <c r="C6" s="109"/>
      <c r="D6" s="109"/>
      <c r="E6" s="179"/>
      <c r="F6" s="109"/>
      <c r="G6" s="109"/>
      <c r="H6" s="109"/>
      <c r="I6" s="109"/>
      <c r="J6" s="109"/>
      <c r="K6" s="109"/>
      <c r="L6" s="109"/>
      <c r="M6" s="109"/>
      <c r="N6" s="109"/>
      <c r="O6" s="109"/>
      <c r="P6" s="109"/>
      <c r="Q6" s="109"/>
    </row>
    <row r="7" s="3" customFormat="1" ht="12.75">
      <c r="A7" s="9" t="s">
        <v>116</v>
      </c>
    </row>
    <row r="9" spans="1:19" s="3" customFormat="1" ht="12.75">
      <c r="A9" s="9" t="s">
        <v>17</v>
      </c>
      <c r="B9" s="9"/>
      <c r="C9" s="9" t="s">
        <v>36</v>
      </c>
      <c r="D9" s="9"/>
      <c r="E9" s="9"/>
      <c r="R9" s="246"/>
      <c r="S9" s="3" t="s">
        <v>37</v>
      </c>
    </row>
    <row r="10" spans="1:18" s="3" customFormat="1" ht="12.75">
      <c r="A10" s="9"/>
      <c r="B10" s="9"/>
      <c r="C10" s="9"/>
      <c r="D10" s="9"/>
      <c r="E10" s="9"/>
      <c r="R10" s="246"/>
    </row>
    <row r="11" spans="1:18" s="3" customFormat="1" ht="12.75">
      <c r="A11" s="9"/>
      <c r="B11" s="9"/>
      <c r="C11" s="9"/>
      <c r="D11" s="9"/>
      <c r="E11" s="9"/>
      <c r="R11" s="246"/>
    </row>
    <row r="12" spans="1:18" s="3" customFormat="1" ht="12.75">
      <c r="A12" s="9"/>
      <c r="B12" s="9"/>
      <c r="C12" s="9"/>
      <c r="D12" s="9"/>
      <c r="E12" s="9"/>
      <c r="R12" s="246"/>
    </row>
    <row r="13" spans="1:18" s="3" customFormat="1" ht="12.75">
      <c r="A13" s="9"/>
      <c r="B13" s="9"/>
      <c r="C13" s="9"/>
      <c r="D13" s="9"/>
      <c r="E13" s="9"/>
      <c r="R13" s="246"/>
    </row>
    <row r="14" spans="1:18" s="3" customFormat="1" ht="12.75">
      <c r="A14" s="9"/>
      <c r="B14" s="9"/>
      <c r="C14" s="9"/>
      <c r="D14" s="9"/>
      <c r="E14" s="9"/>
      <c r="R14" s="246"/>
    </row>
    <row r="15" spans="1:18" s="3" customFormat="1" ht="12.75">
      <c r="A15" s="9"/>
      <c r="B15" s="9"/>
      <c r="C15" s="9"/>
      <c r="D15" s="9"/>
      <c r="E15" s="9"/>
      <c r="R15" s="246"/>
    </row>
    <row r="16" spans="1:18" s="3" customFormat="1" ht="12.75">
      <c r="A16" s="9"/>
      <c r="B16" s="9"/>
      <c r="C16" s="9"/>
      <c r="D16" s="9"/>
      <c r="E16" s="9"/>
      <c r="R16" s="246"/>
    </row>
    <row r="17" spans="1:18" s="3" customFormat="1" ht="12.75">
      <c r="A17" s="9"/>
      <c r="B17" s="9"/>
      <c r="C17" s="9"/>
      <c r="D17" s="9"/>
      <c r="E17" s="9"/>
      <c r="R17" s="246"/>
    </row>
    <row r="18" spans="1:18" s="3" customFormat="1" ht="12.75">
      <c r="A18" s="9"/>
      <c r="B18" s="9"/>
      <c r="C18" s="9"/>
      <c r="D18" s="9"/>
      <c r="E18" s="9"/>
      <c r="R18" s="246"/>
    </row>
    <row r="19" spans="1:18" s="3" customFormat="1" ht="12.75">
      <c r="A19" s="9"/>
      <c r="B19" s="9"/>
      <c r="C19" s="9"/>
      <c r="D19" s="9"/>
      <c r="E19" s="9"/>
      <c r="R19" s="246"/>
    </row>
    <row r="20" spans="1:18" s="3" customFormat="1" ht="12.75">
      <c r="A20" s="247" t="s">
        <v>18</v>
      </c>
      <c r="B20" s="9"/>
      <c r="C20" s="248" t="s">
        <v>201</v>
      </c>
      <c r="D20" s="248"/>
      <c r="E20" s="248"/>
      <c r="F20" s="248"/>
      <c r="G20" s="248"/>
      <c r="H20" s="248"/>
      <c r="I20" s="248"/>
      <c r="J20" s="248"/>
      <c r="K20" s="248"/>
      <c r="L20" s="248"/>
      <c r="M20" s="248"/>
      <c r="N20" s="248"/>
      <c r="O20" s="248"/>
      <c r="P20" s="248"/>
      <c r="Q20" s="248"/>
      <c r="R20" s="248"/>
    </row>
    <row r="21" s="3" customFormat="1" ht="12.75">
      <c r="R21" s="246"/>
    </row>
    <row r="22" spans="3:18" s="193" customFormat="1" ht="12.75">
      <c r="C22" s="249"/>
      <c r="D22" s="249"/>
      <c r="E22" s="249"/>
      <c r="F22" s="249"/>
      <c r="G22" s="249"/>
      <c r="H22" s="249"/>
      <c r="I22" s="249"/>
      <c r="J22" s="249"/>
      <c r="K22" s="249"/>
      <c r="L22" s="135"/>
      <c r="M22" s="249"/>
      <c r="N22" s="250" t="s">
        <v>133</v>
      </c>
      <c r="O22" s="249"/>
      <c r="P22" s="135"/>
      <c r="R22" s="251"/>
    </row>
    <row r="23" spans="3:18" s="193" customFormat="1" ht="12.75">
      <c r="C23" s="249"/>
      <c r="D23" s="249"/>
      <c r="E23" s="249"/>
      <c r="F23" s="249"/>
      <c r="G23" s="249"/>
      <c r="H23" s="249"/>
      <c r="I23" s="249"/>
      <c r="J23" s="249"/>
      <c r="K23" s="249"/>
      <c r="L23" s="135" t="s">
        <v>131</v>
      </c>
      <c r="M23" s="249"/>
      <c r="N23" s="250" t="s">
        <v>134</v>
      </c>
      <c r="O23" s="249"/>
      <c r="P23" s="135"/>
      <c r="R23" s="251"/>
    </row>
    <row r="24" spans="3:18" s="193" customFormat="1" ht="12.75">
      <c r="C24" s="249"/>
      <c r="D24" s="249"/>
      <c r="E24" s="249"/>
      <c r="F24" s="249"/>
      <c r="G24" s="249"/>
      <c r="H24" s="249"/>
      <c r="I24" s="249"/>
      <c r="J24" s="249"/>
      <c r="K24" s="249"/>
      <c r="L24" s="135" t="s">
        <v>132</v>
      </c>
      <c r="M24" s="249"/>
      <c r="N24" s="250" t="s">
        <v>132</v>
      </c>
      <c r="O24" s="249"/>
      <c r="R24" s="251"/>
    </row>
    <row r="25" spans="3:18" s="193" customFormat="1" ht="12.75">
      <c r="C25" s="249"/>
      <c r="D25" s="249"/>
      <c r="E25" s="249"/>
      <c r="F25" s="249"/>
      <c r="G25" s="249"/>
      <c r="H25" s="249"/>
      <c r="I25" s="249"/>
      <c r="J25" s="249"/>
      <c r="K25" s="249"/>
      <c r="L25" s="252" t="str">
        <f>'page 1-IS'!G12</f>
        <v>31/12/13</v>
      </c>
      <c r="M25" s="249"/>
      <c r="N25" s="253" t="s">
        <v>218</v>
      </c>
      <c r="O25" s="249"/>
      <c r="P25" s="135" t="s">
        <v>129</v>
      </c>
      <c r="R25" s="251"/>
    </row>
    <row r="26" spans="3:19" s="3" customFormat="1" ht="12.75">
      <c r="C26" s="254"/>
      <c r="D26" s="254"/>
      <c r="E26" s="254"/>
      <c r="F26" s="254"/>
      <c r="G26" s="254"/>
      <c r="H26" s="254"/>
      <c r="I26" s="254"/>
      <c r="J26" s="254"/>
      <c r="K26" s="254"/>
      <c r="L26" s="135" t="s">
        <v>16</v>
      </c>
      <c r="M26" s="6"/>
      <c r="N26" s="135" t="s">
        <v>16</v>
      </c>
      <c r="O26" s="6"/>
      <c r="P26" s="135" t="s">
        <v>130</v>
      </c>
      <c r="R26" s="246"/>
      <c r="S26" s="3" t="s">
        <v>37</v>
      </c>
    </row>
    <row r="27" spans="3:18" s="3" customFormat="1" ht="12.75">
      <c r="C27" s="255"/>
      <c r="D27" s="255"/>
      <c r="E27" s="255"/>
      <c r="F27" s="255"/>
      <c r="G27" s="255"/>
      <c r="H27" s="255"/>
      <c r="I27" s="255"/>
      <c r="J27" s="255"/>
      <c r="K27" s="255"/>
      <c r="L27" s="135"/>
      <c r="M27" s="6"/>
      <c r="N27" s="135"/>
      <c r="O27" s="6"/>
      <c r="P27" s="135"/>
      <c r="R27" s="246"/>
    </row>
    <row r="28" spans="3:18" s="3" customFormat="1" ht="12.75">
      <c r="C28" s="6" t="s">
        <v>136</v>
      </c>
      <c r="D28" s="6"/>
      <c r="E28" s="6"/>
      <c r="F28" s="6"/>
      <c r="G28" s="6"/>
      <c r="H28" s="6"/>
      <c r="I28" s="6"/>
      <c r="J28" s="6"/>
      <c r="K28" s="6"/>
      <c r="L28" s="133">
        <f>'page 1-IS'!C15</f>
        <v>0</v>
      </c>
      <c r="M28" s="133"/>
      <c r="N28" s="133">
        <v>0</v>
      </c>
      <c r="O28" s="133"/>
      <c r="P28" s="256">
        <v>0</v>
      </c>
      <c r="R28" s="246"/>
    </row>
    <row r="29" spans="3:18" s="3" customFormat="1" ht="12.75">
      <c r="C29" s="6" t="s">
        <v>258</v>
      </c>
      <c r="D29" s="6"/>
      <c r="E29" s="6"/>
      <c r="F29" s="6"/>
      <c r="G29" s="6"/>
      <c r="H29" s="6"/>
      <c r="I29" s="6"/>
      <c r="J29" s="6"/>
      <c r="K29" s="6"/>
      <c r="L29" s="133">
        <f>'page 1-IS'!C23</f>
        <v>1341</v>
      </c>
      <c r="M29" s="133"/>
      <c r="N29" s="133">
        <v>-516</v>
      </c>
      <c r="O29" s="133"/>
      <c r="P29" s="257">
        <f>(L29-N29)/-N29</f>
        <v>3.5988372093023258</v>
      </c>
      <c r="R29" s="246"/>
    </row>
    <row r="30" spans="3:18" s="3" customFormat="1" ht="12.75">
      <c r="C30" s="6"/>
      <c r="D30" s="6"/>
      <c r="E30" s="6"/>
      <c r="F30" s="6"/>
      <c r="G30" s="6"/>
      <c r="H30" s="6"/>
      <c r="I30" s="6"/>
      <c r="J30" s="6"/>
      <c r="K30" s="6"/>
      <c r="L30" s="133"/>
      <c r="M30" s="133"/>
      <c r="N30" s="133"/>
      <c r="O30" s="133"/>
      <c r="P30" s="257"/>
      <c r="R30" s="246"/>
    </row>
    <row r="31" spans="3:18" s="3" customFormat="1" ht="12.75">
      <c r="C31" s="6"/>
      <c r="D31" s="6"/>
      <c r="E31" s="6"/>
      <c r="F31" s="6"/>
      <c r="G31" s="6"/>
      <c r="H31" s="6"/>
      <c r="I31" s="6"/>
      <c r="J31" s="6"/>
      <c r="K31" s="6"/>
      <c r="L31" s="133"/>
      <c r="M31" s="133"/>
      <c r="N31" s="133"/>
      <c r="O31" s="133"/>
      <c r="P31" s="257"/>
      <c r="R31" s="246"/>
    </row>
    <row r="32" spans="3:18" s="3" customFormat="1" ht="12.75">
      <c r="C32" s="6"/>
      <c r="D32" s="6"/>
      <c r="E32" s="6"/>
      <c r="F32" s="6"/>
      <c r="G32" s="6"/>
      <c r="H32" s="6"/>
      <c r="I32" s="6"/>
      <c r="J32" s="6"/>
      <c r="K32" s="6"/>
      <c r="L32" s="133"/>
      <c r="M32" s="133"/>
      <c r="N32" s="133"/>
      <c r="O32" s="133"/>
      <c r="P32" s="257"/>
      <c r="R32" s="246"/>
    </row>
    <row r="33" spans="3:18" s="3" customFormat="1" ht="12.75">
      <c r="C33" s="6"/>
      <c r="D33" s="6"/>
      <c r="E33" s="6"/>
      <c r="F33" s="6"/>
      <c r="G33" s="6"/>
      <c r="H33" s="6"/>
      <c r="I33" s="6"/>
      <c r="J33" s="6"/>
      <c r="K33" s="6"/>
      <c r="L33" s="133"/>
      <c r="M33" s="133"/>
      <c r="N33" s="133"/>
      <c r="O33" s="133"/>
      <c r="P33" s="257"/>
      <c r="R33" s="246"/>
    </row>
    <row r="34" spans="3:18" s="3" customFormat="1" ht="12.75">
      <c r="C34" s="6"/>
      <c r="D34" s="6"/>
      <c r="E34" s="6"/>
      <c r="F34" s="6"/>
      <c r="G34" s="6"/>
      <c r="H34" s="6"/>
      <c r="I34" s="6"/>
      <c r="J34" s="6"/>
      <c r="K34" s="6"/>
      <c r="L34" s="133"/>
      <c r="M34" s="133"/>
      <c r="N34" s="133"/>
      <c r="O34" s="133"/>
      <c r="P34" s="257"/>
      <c r="R34" s="246"/>
    </row>
    <row r="36" spans="1:3" s="3" customFormat="1" ht="12.75">
      <c r="A36" s="9" t="s">
        <v>19</v>
      </c>
      <c r="C36" s="9" t="s">
        <v>137</v>
      </c>
    </row>
    <row r="38" spans="3:18" s="3" customFormat="1" ht="27.75" customHeight="1">
      <c r="C38" s="231" t="s">
        <v>196</v>
      </c>
      <c r="D38" s="231"/>
      <c r="E38" s="231"/>
      <c r="F38" s="231"/>
      <c r="G38" s="231"/>
      <c r="H38" s="231"/>
      <c r="I38" s="231"/>
      <c r="J38" s="231"/>
      <c r="K38" s="231"/>
      <c r="L38" s="231"/>
      <c r="M38" s="231"/>
      <c r="N38" s="231"/>
      <c r="O38" s="231"/>
      <c r="P38" s="231"/>
      <c r="Q38" s="194"/>
      <c r="R38" s="194"/>
    </row>
    <row r="39" spans="1:3" s="3" customFormat="1" ht="12.75">
      <c r="A39" s="9" t="s">
        <v>20</v>
      </c>
      <c r="C39" s="9" t="s">
        <v>138</v>
      </c>
    </row>
    <row r="41" spans="3:19" s="3" customFormat="1" ht="12.75">
      <c r="C41" s="3" t="s">
        <v>139</v>
      </c>
      <c r="D41" s="193"/>
      <c r="E41" s="193"/>
      <c r="F41" s="193"/>
      <c r="G41" s="193"/>
      <c r="H41" s="193"/>
      <c r="I41" s="193"/>
      <c r="J41" s="193"/>
      <c r="K41" s="193"/>
      <c r="L41" s="193"/>
      <c r="M41" s="193"/>
      <c r="N41" s="193"/>
      <c r="O41" s="193"/>
      <c r="P41" s="193"/>
      <c r="Q41" s="193"/>
      <c r="R41" s="193"/>
      <c r="S41" s="193"/>
    </row>
    <row r="43" spans="1:3" s="3" customFormat="1" ht="12.75">
      <c r="A43" s="9" t="s">
        <v>21</v>
      </c>
      <c r="C43" s="9" t="s">
        <v>15</v>
      </c>
    </row>
    <row r="45" spans="3:15" s="3" customFormat="1" ht="25.5">
      <c r="C45" s="11"/>
      <c r="D45" s="11"/>
      <c r="E45" s="6"/>
      <c r="F45" s="11"/>
      <c r="G45" s="11"/>
      <c r="H45" s="11"/>
      <c r="I45" s="11"/>
      <c r="J45" s="11"/>
      <c r="K45" s="11"/>
      <c r="L45" s="258" t="s">
        <v>280</v>
      </c>
      <c r="M45" s="249"/>
      <c r="N45" s="250" t="s">
        <v>140</v>
      </c>
      <c r="O45" s="6"/>
    </row>
    <row r="46" spans="3:15" s="3" customFormat="1" ht="12.75">
      <c r="C46" s="11"/>
      <c r="D46" s="11"/>
      <c r="E46" s="11"/>
      <c r="F46" s="11"/>
      <c r="G46" s="11"/>
      <c r="H46" s="11"/>
      <c r="I46" s="11"/>
      <c r="J46" s="11"/>
      <c r="K46" s="11"/>
      <c r="L46" s="252" t="str">
        <f>'page 1-IS'!C12</f>
        <v>31/12/13</v>
      </c>
      <c r="M46" s="249"/>
      <c r="N46" s="252" t="str">
        <f>L46</f>
        <v>31/12/13</v>
      </c>
      <c r="O46" s="6"/>
    </row>
    <row r="47" spans="3:15" s="3" customFormat="1" ht="12.75">
      <c r="C47" s="11" t="s">
        <v>141</v>
      </c>
      <c r="D47" s="11"/>
      <c r="E47" s="11"/>
      <c r="F47" s="11"/>
      <c r="G47" s="11"/>
      <c r="H47" s="11"/>
      <c r="I47" s="11"/>
      <c r="J47" s="11"/>
      <c r="K47" s="11"/>
      <c r="L47" s="135" t="s">
        <v>16</v>
      </c>
      <c r="M47" s="249"/>
      <c r="N47" s="135" t="s">
        <v>16</v>
      </c>
      <c r="O47" s="6"/>
    </row>
    <row r="48" spans="3:15" s="3" customFormat="1" ht="12.75">
      <c r="C48" s="222" t="s">
        <v>12</v>
      </c>
      <c r="D48" s="11"/>
      <c r="E48" s="11"/>
      <c r="F48" s="11"/>
      <c r="G48" s="11"/>
      <c r="H48" s="11"/>
      <c r="I48" s="11"/>
      <c r="J48" s="11"/>
      <c r="K48" s="11"/>
      <c r="M48" s="6"/>
      <c r="O48" s="6"/>
    </row>
    <row r="49" spans="3:15" s="3" customFormat="1" ht="12.75">
      <c r="C49" s="6" t="s">
        <v>10</v>
      </c>
      <c r="D49" s="6"/>
      <c r="E49" s="6"/>
      <c r="F49" s="6"/>
      <c r="G49" s="6"/>
      <c r="H49" s="6"/>
      <c r="I49" s="6"/>
      <c r="J49" s="6"/>
      <c r="K49" s="6"/>
      <c r="L49" s="133">
        <v>0</v>
      </c>
      <c r="M49" s="6"/>
      <c r="N49" s="133">
        <f>'page 1-IS'!G24</f>
        <v>0</v>
      </c>
      <c r="O49" s="6"/>
    </row>
    <row r="50" spans="3:15" s="3" customFormat="1" ht="12.75">
      <c r="C50" s="6" t="s">
        <v>11</v>
      </c>
      <c r="D50" s="6"/>
      <c r="E50" s="6"/>
      <c r="F50" s="6"/>
      <c r="G50" s="6"/>
      <c r="H50" s="6"/>
      <c r="I50" s="6"/>
      <c r="J50" s="6"/>
      <c r="K50" s="6"/>
      <c r="L50" s="211">
        <v>0</v>
      </c>
      <c r="M50" s="6"/>
      <c r="N50" s="211">
        <v>0</v>
      </c>
      <c r="O50" s="6"/>
    </row>
    <row r="51" spans="3:15" s="3" customFormat="1" ht="13.5" thickBot="1">
      <c r="C51" s="6"/>
      <c r="D51" s="6"/>
      <c r="E51" s="6"/>
      <c r="F51" s="6"/>
      <c r="G51" s="6"/>
      <c r="H51" s="6"/>
      <c r="I51" s="6"/>
      <c r="J51" s="6"/>
      <c r="K51" s="6"/>
      <c r="L51" s="212">
        <f>SUM(L49:L50)</f>
        <v>0</v>
      </c>
      <c r="M51" s="6"/>
      <c r="N51" s="212">
        <f>SUM(N49:N50)</f>
        <v>0</v>
      </c>
      <c r="O51" s="6"/>
    </row>
    <row r="52" spans="3:15" s="3" customFormat="1" ht="12.75">
      <c r="C52" s="6"/>
      <c r="D52" s="6"/>
      <c r="E52" s="6"/>
      <c r="F52" s="6"/>
      <c r="G52" s="6"/>
      <c r="H52" s="6"/>
      <c r="I52" s="6"/>
      <c r="J52" s="6"/>
      <c r="K52" s="6"/>
      <c r="L52" s="6"/>
      <c r="M52" s="6"/>
      <c r="N52" s="6"/>
      <c r="O52" s="6"/>
    </row>
    <row r="53" spans="1:15" s="3" customFormat="1" ht="12.75">
      <c r="A53" s="9" t="s">
        <v>22</v>
      </c>
      <c r="B53" s="9"/>
      <c r="C53" s="9" t="s">
        <v>2</v>
      </c>
      <c r="D53" s="9"/>
      <c r="E53" s="9"/>
      <c r="K53" s="132"/>
      <c r="M53" s="132"/>
      <c r="O53" s="132"/>
    </row>
    <row r="54" spans="11:15" s="3" customFormat="1" ht="12.75">
      <c r="K54" s="132"/>
      <c r="M54" s="132"/>
      <c r="O54" s="132"/>
    </row>
    <row r="55" spans="3:16" s="3" customFormat="1" ht="12.75">
      <c r="C55" s="235" t="s">
        <v>159</v>
      </c>
      <c r="D55" s="235"/>
      <c r="E55" s="235"/>
      <c r="F55" s="235"/>
      <c r="G55" s="235"/>
      <c r="H55" s="235"/>
      <c r="I55" s="235"/>
      <c r="J55" s="235"/>
      <c r="K55" s="235"/>
      <c r="L55" s="235"/>
      <c r="M55" s="235"/>
      <c r="N55" s="235"/>
      <c r="O55" s="235"/>
      <c r="P55" s="235"/>
    </row>
    <row r="56" spans="3:16" s="3" customFormat="1" ht="12.75">
      <c r="C56" s="259"/>
      <c r="D56" s="259"/>
      <c r="E56" s="259"/>
      <c r="F56" s="259"/>
      <c r="G56" s="259"/>
      <c r="H56" s="259"/>
      <c r="I56" s="259"/>
      <c r="J56" s="259"/>
      <c r="K56" s="260"/>
      <c r="L56" s="259"/>
      <c r="M56" s="260"/>
      <c r="N56" s="259"/>
      <c r="O56" s="260"/>
      <c r="P56" s="259"/>
    </row>
    <row r="57" spans="1:16" s="3" customFormat="1" ht="12.75">
      <c r="A57" s="182" t="s">
        <v>23</v>
      </c>
      <c r="B57" s="182"/>
      <c r="C57" s="261" t="s">
        <v>142</v>
      </c>
      <c r="D57" s="261"/>
      <c r="E57" s="261"/>
      <c r="F57" s="261"/>
      <c r="G57" s="261"/>
      <c r="H57" s="261"/>
      <c r="I57" s="261"/>
      <c r="J57" s="261"/>
      <c r="K57" s="261"/>
      <c r="L57" s="261"/>
      <c r="M57" s="261"/>
      <c r="N57" s="261"/>
      <c r="O57" s="261"/>
      <c r="P57" s="261"/>
    </row>
    <row r="58" spans="11:15" s="3" customFormat="1" ht="12.75">
      <c r="K58" s="132"/>
      <c r="M58" s="132"/>
      <c r="O58" s="132"/>
    </row>
    <row r="59" spans="3:16" s="3" customFormat="1" ht="12.75">
      <c r="C59" s="235" t="s">
        <v>1</v>
      </c>
      <c r="D59" s="235"/>
      <c r="E59" s="235"/>
      <c r="F59" s="235"/>
      <c r="G59" s="235"/>
      <c r="H59" s="235"/>
      <c r="I59" s="235"/>
      <c r="J59" s="235"/>
      <c r="K59" s="235"/>
      <c r="L59" s="235"/>
      <c r="M59" s="235"/>
      <c r="N59" s="235"/>
      <c r="O59" s="235"/>
      <c r="P59" s="235"/>
    </row>
    <row r="70" s="3" customFormat="1" ht="12.75">
      <c r="A70" s="107"/>
    </row>
  </sheetData>
  <sheetProtection/>
  <mergeCells count="8">
    <mergeCell ref="A1:R1"/>
    <mergeCell ref="A2:R2"/>
    <mergeCell ref="C20:R20"/>
    <mergeCell ref="C26:K26"/>
    <mergeCell ref="C38:P38"/>
    <mergeCell ref="C59:P59"/>
    <mergeCell ref="C57:P57"/>
    <mergeCell ref="C55:P55"/>
  </mergeCells>
  <printOptions/>
  <pageMargins left="0.9055118110236221" right="0.2362204724409449" top="0.5905511811023623" bottom="0.7480314960629921" header="0.3937007874015748" footer="0.7874015748031497"/>
  <pageSetup firstPageNumber="8" useFirstPageNumber="1" horizontalDpi="600" verticalDpi="600" orientation="portrait" paperSize="9" scale="90" r:id="rId2"/>
  <headerFooter alignWithMargins="0">
    <oddFooter>&amp;C&amp;"Times New Roman,Italic"&amp;8Page &amp;P</oddFooter>
  </headerFooter>
  <drawing r:id="rId1"/>
</worksheet>
</file>

<file path=xl/worksheets/sheet9.xml><?xml version="1.0" encoding="utf-8"?>
<worksheet xmlns="http://schemas.openxmlformats.org/spreadsheetml/2006/main" xmlns:r="http://schemas.openxmlformats.org/officeDocument/2006/relationships">
  <dimension ref="A1:AD70"/>
  <sheetViews>
    <sheetView view="pageBreakPreview" zoomScale="90" zoomScaleSheetLayoutView="90" zoomScalePageLayoutView="0" workbookViewId="0" topLeftCell="A3">
      <selection activeCell="O70" sqref="O70"/>
    </sheetView>
  </sheetViews>
  <sheetFormatPr defaultColWidth="9.140625" defaultRowHeight="12.75"/>
  <cols>
    <col min="1" max="1" width="5.7109375" style="3" customWidth="1"/>
    <col min="2" max="2" width="2.8515625" style="3" bestFit="1" customWidth="1"/>
    <col min="3" max="5" width="4.7109375" style="3" customWidth="1"/>
    <col min="6" max="6" width="8.7109375" style="3" customWidth="1"/>
    <col min="7" max="7" width="2.8515625" style="3" customWidth="1"/>
    <col min="8" max="8" width="20.57421875" style="3" customWidth="1"/>
    <col min="9" max="9" width="11.57421875" style="3" customWidth="1"/>
    <col min="10" max="10" width="0.9921875" style="3" customWidth="1"/>
    <col min="11" max="11" width="10.7109375" style="132" customWidth="1"/>
    <col min="12" max="12" width="1.7109375" style="3" customWidth="1"/>
    <col min="13" max="13" width="10.7109375" style="132" customWidth="1"/>
    <col min="14" max="14" width="1.7109375" style="3" customWidth="1"/>
    <col min="15" max="15" width="10.7109375" style="132" customWidth="1"/>
    <col min="16" max="16" width="0.9921875" style="3" customWidth="1"/>
    <col min="17" max="17" width="11.28125" style="3" customWidth="1"/>
    <col min="18" max="18" width="1.28515625" style="3" customWidth="1"/>
    <col min="19" max="16384" width="9.140625" style="3" customWidth="1"/>
  </cols>
  <sheetData>
    <row r="1" spans="1:17" ht="18.75">
      <c r="A1" s="1" t="str">
        <f>'page 1-IS'!A1:I1</f>
        <v>BINA GOODYEAR BERHAD (18645-H)</v>
      </c>
      <c r="B1" s="1"/>
      <c r="C1" s="1"/>
      <c r="D1" s="1"/>
      <c r="E1" s="1"/>
      <c r="F1" s="1"/>
      <c r="G1" s="1"/>
      <c r="H1" s="1"/>
      <c r="I1" s="1"/>
      <c r="J1" s="1"/>
      <c r="K1" s="1"/>
      <c r="L1" s="1"/>
      <c r="M1" s="1"/>
      <c r="N1" s="1"/>
      <c r="O1" s="1"/>
      <c r="P1" s="1"/>
      <c r="Q1" s="2"/>
    </row>
    <row r="2" spans="1:17" ht="12.75">
      <c r="A2" s="4" t="str">
        <f>'page 1-IS'!A2:I2</f>
        <v>(Incorporated in Malaysia)</v>
      </c>
      <c r="B2" s="4"/>
      <c r="C2" s="4"/>
      <c r="D2" s="4"/>
      <c r="E2" s="4"/>
      <c r="F2" s="4"/>
      <c r="G2" s="4"/>
      <c r="H2" s="4"/>
      <c r="I2" s="4"/>
      <c r="J2" s="4"/>
      <c r="K2" s="4"/>
      <c r="L2" s="4"/>
      <c r="M2" s="4"/>
      <c r="N2" s="4"/>
      <c r="O2" s="4"/>
      <c r="P2" s="4"/>
      <c r="Q2" s="5"/>
    </row>
    <row r="4" ht="14.25">
      <c r="A4" s="8" t="str">
        <f>'page 1-IS'!A4</f>
        <v>Interim report for the financial period ended 31 December 2013</v>
      </c>
    </row>
    <row r="5" ht="12.75">
      <c r="A5" s="10" t="s">
        <v>43</v>
      </c>
    </row>
    <row r="6" spans="1:16" s="6" customFormat="1" ht="12.75">
      <c r="A6" s="109"/>
      <c r="B6" s="109"/>
      <c r="C6" s="109"/>
      <c r="D6" s="109"/>
      <c r="E6" s="179"/>
      <c r="F6" s="109"/>
      <c r="G6" s="109"/>
      <c r="H6" s="109"/>
      <c r="I6" s="109"/>
      <c r="J6" s="109"/>
      <c r="K6" s="262"/>
      <c r="L6" s="109"/>
      <c r="M6" s="262"/>
      <c r="N6" s="109"/>
      <c r="O6" s="262"/>
      <c r="P6" s="109"/>
    </row>
    <row r="7" ht="12.75">
      <c r="A7" s="9" t="s">
        <v>116</v>
      </c>
    </row>
    <row r="9" spans="1:3" ht="12.75">
      <c r="A9" s="9" t="s">
        <v>24</v>
      </c>
      <c r="C9" s="9" t="s">
        <v>0</v>
      </c>
    </row>
    <row r="11" spans="3:15" ht="54.75" customHeight="1">
      <c r="C11" s="263" t="s">
        <v>228</v>
      </c>
      <c r="D11" s="264" t="s">
        <v>305</v>
      </c>
      <c r="E11" s="264"/>
      <c r="F11" s="264"/>
      <c r="G11" s="264"/>
      <c r="H11" s="264"/>
      <c r="I11" s="264"/>
      <c r="J11" s="264"/>
      <c r="K11" s="264"/>
      <c r="L11" s="264"/>
      <c r="M11" s="264"/>
      <c r="N11" s="264"/>
      <c r="O11" s="264"/>
    </row>
    <row r="12" spans="3:16" ht="12.75">
      <c r="C12" s="263"/>
      <c r="D12" s="224"/>
      <c r="E12" s="224"/>
      <c r="F12" s="224"/>
      <c r="G12" s="224"/>
      <c r="H12" s="224"/>
      <c r="I12" s="224"/>
      <c r="J12" s="224"/>
      <c r="K12" s="224"/>
      <c r="L12" s="224"/>
      <c r="M12" s="224"/>
      <c r="N12" s="224"/>
      <c r="O12" s="224"/>
      <c r="P12" s="224"/>
    </row>
    <row r="13" spans="3:16" ht="12.75">
      <c r="C13" s="263" t="s">
        <v>229</v>
      </c>
      <c r="D13" s="264" t="s">
        <v>306</v>
      </c>
      <c r="E13" s="264"/>
      <c r="F13" s="264"/>
      <c r="G13" s="264"/>
      <c r="H13" s="264"/>
      <c r="I13" s="264"/>
      <c r="J13" s="264"/>
      <c r="K13" s="264"/>
      <c r="L13" s="264"/>
      <c r="M13" s="264"/>
      <c r="N13" s="264"/>
      <c r="O13" s="264"/>
      <c r="P13" s="224"/>
    </row>
    <row r="14" spans="3:16" ht="12.75">
      <c r="C14" s="263"/>
      <c r="D14" s="224"/>
      <c r="E14" s="224"/>
      <c r="F14" s="224"/>
      <c r="G14" s="224"/>
      <c r="H14" s="224"/>
      <c r="I14" s="224"/>
      <c r="J14" s="224"/>
      <c r="K14" s="224"/>
      <c r="L14" s="224"/>
      <c r="M14" s="224"/>
      <c r="N14" s="224"/>
      <c r="O14" s="224"/>
      <c r="P14" s="224"/>
    </row>
    <row r="15" spans="3:16" ht="42" customHeight="1">
      <c r="C15" s="263" t="s">
        <v>230</v>
      </c>
      <c r="D15" s="223" t="s">
        <v>307</v>
      </c>
      <c r="E15" s="223"/>
      <c r="F15" s="223"/>
      <c r="G15" s="223"/>
      <c r="H15" s="223"/>
      <c r="I15" s="223"/>
      <c r="J15" s="223"/>
      <c r="K15" s="223"/>
      <c r="L15" s="223"/>
      <c r="M15" s="223"/>
      <c r="N15" s="223"/>
      <c r="O15" s="223"/>
      <c r="P15" s="224"/>
    </row>
    <row r="16" spans="3:16" ht="12.75">
      <c r="C16" s="263"/>
      <c r="D16" s="224"/>
      <c r="E16" s="224"/>
      <c r="F16" s="224"/>
      <c r="G16" s="224"/>
      <c r="H16" s="224"/>
      <c r="I16" s="224"/>
      <c r="J16" s="224"/>
      <c r="K16" s="224"/>
      <c r="L16" s="224"/>
      <c r="M16" s="224"/>
      <c r="N16" s="224"/>
      <c r="O16" s="224"/>
      <c r="P16" s="224"/>
    </row>
    <row r="17" spans="3:16" ht="54.75" customHeight="1">
      <c r="C17" s="263"/>
      <c r="D17" s="223" t="s">
        <v>308</v>
      </c>
      <c r="E17" s="223"/>
      <c r="F17" s="223"/>
      <c r="G17" s="223"/>
      <c r="H17" s="223"/>
      <c r="I17" s="223"/>
      <c r="J17" s="223"/>
      <c r="K17" s="223"/>
      <c r="L17" s="223"/>
      <c r="M17" s="223"/>
      <c r="N17" s="223"/>
      <c r="O17" s="223"/>
      <c r="P17" s="224"/>
    </row>
    <row r="18" spans="3:16" ht="12.75">
      <c r="C18" s="263"/>
      <c r="D18" s="224"/>
      <c r="E18" s="224"/>
      <c r="F18" s="224"/>
      <c r="G18" s="224"/>
      <c r="H18" s="224"/>
      <c r="I18" s="224"/>
      <c r="J18" s="224"/>
      <c r="K18" s="224"/>
      <c r="L18" s="224"/>
      <c r="M18" s="224"/>
      <c r="N18" s="224"/>
      <c r="O18" s="224"/>
      <c r="P18" s="224"/>
    </row>
    <row r="19" spans="3:16" ht="27.75" customHeight="1">
      <c r="C19" s="263" t="s">
        <v>286</v>
      </c>
      <c r="D19" s="223" t="s">
        <v>309</v>
      </c>
      <c r="E19" s="223"/>
      <c r="F19" s="223"/>
      <c r="G19" s="223"/>
      <c r="H19" s="223"/>
      <c r="I19" s="223"/>
      <c r="J19" s="223"/>
      <c r="K19" s="223"/>
      <c r="L19" s="223"/>
      <c r="M19" s="223"/>
      <c r="N19" s="223"/>
      <c r="O19" s="223"/>
      <c r="P19" s="224"/>
    </row>
    <row r="20" spans="3:16" ht="12.75">
      <c r="C20" s="263"/>
      <c r="D20" s="180"/>
      <c r="E20" s="180"/>
      <c r="F20" s="180"/>
      <c r="G20" s="180"/>
      <c r="H20" s="180"/>
      <c r="I20" s="180"/>
      <c r="J20" s="180"/>
      <c r="K20" s="180"/>
      <c r="L20" s="180"/>
      <c r="M20" s="180"/>
      <c r="N20" s="180"/>
      <c r="O20" s="180"/>
      <c r="P20" s="224"/>
    </row>
    <row r="21" spans="3:16" ht="27.75" customHeight="1">
      <c r="C21" s="263"/>
      <c r="D21" s="224" t="s">
        <v>287</v>
      </c>
      <c r="E21" s="223" t="s">
        <v>293</v>
      </c>
      <c r="F21" s="223"/>
      <c r="G21" s="223"/>
      <c r="H21" s="223"/>
      <c r="I21" s="223"/>
      <c r="J21" s="223"/>
      <c r="K21" s="223"/>
      <c r="L21" s="223"/>
      <c r="M21" s="223"/>
      <c r="N21" s="223"/>
      <c r="O21" s="223"/>
      <c r="P21" s="224"/>
    </row>
    <row r="22" spans="3:16" ht="42" customHeight="1">
      <c r="C22" s="263"/>
      <c r="D22" s="224" t="s">
        <v>288</v>
      </c>
      <c r="E22" s="223" t="s">
        <v>289</v>
      </c>
      <c r="F22" s="223"/>
      <c r="G22" s="223"/>
      <c r="H22" s="223"/>
      <c r="I22" s="223"/>
      <c r="J22" s="223"/>
      <c r="K22" s="223"/>
      <c r="L22" s="223"/>
      <c r="M22" s="223"/>
      <c r="N22" s="223"/>
      <c r="O22" s="223"/>
      <c r="P22" s="224"/>
    </row>
    <row r="23" spans="3:16" ht="27.75" customHeight="1">
      <c r="C23" s="263"/>
      <c r="D23" s="224" t="s">
        <v>291</v>
      </c>
      <c r="E23" s="223" t="s">
        <v>292</v>
      </c>
      <c r="F23" s="223"/>
      <c r="G23" s="223"/>
      <c r="H23" s="223"/>
      <c r="I23" s="223"/>
      <c r="J23" s="223"/>
      <c r="K23" s="223"/>
      <c r="L23" s="223"/>
      <c r="M23" s="223"/>
      <c r="N23" s="223"/>
      <c r="O23" s="223"/>
      <c r="P23" s="224"/>
    </row>
    <row r="24" spans="3:16" ht="27.75" customHeight="1">
      <c r="C24" s="263"/>
      <c r="D24" s="224" t="s">
        <v>290</v>
      </c>
      <c r="E24" s="223" t="s">
        <v>294</v>
      </c>
      <c r="F24" s="223"/>
      <c r="G24" s="223"/>
      <c r="H24" s="223"/>
      <c r="I24" s="223"/>
      <c r="J24" s="223"/>
      <c r="K24" s="223"/>
      <c r="L24" s="223"/>
      <c r="M24" s="223"/>
      <c r="N24" s="223"/>
      <c r="O24" s="223"/>
      <c r="P24" s="224"/>
    </row>
    <row r="25" spans="3:16" ht="12.75">
      <c r="C25" s="263"/>
      <c r="D25" s="224" t="s">
        <v>295</v>
      </c>
      <c r="E25" s="223" t="s">
        <v>296</v>
      </c>
      <c r="F25" s="223"/>
      <c r="G25" s="223"/>
      <c r="H25" s="223"/>
      <c r="I25" s="223"/>
      <c r="J25" s="223"/>
      <c r="K25" s="223"/>
      <c r="L25" s="223"/>
      <c r="M25" s="223"/>
      <c r="N25" s="223"/>
      <c r="O25" s="223"/>
      <c r="P25" s="224"/>
    </row>
    <row r="26" spans="3:16" ht="54.75" customHeight="1">
      <c r="C26" s="263"/>
      <c r="D26" s="224"/>
      <c r="E26" s="224" t="s">
        <v>228</v>
      </c>
      <c r="F26" s="223" t="s">
        <v>297</v>
      </c>
      <c r="G26" s="223"/>
      <c r="H26" s="223"/>
      <c r="I26" s="223"/>
      <c r="J26" s="223"/>
      <c r="K26" s="223"/>
      <c r="L26" s="223"/>
      <c r="M26" s="223"/>
      <c r="N26" s="223"/>
      <c r="O26" s="223"/>
      <c r="P26" s="224"/>
    </row>
    <row r="27" spans="3:16" ht="27.75" customHeight="1">
      <c r="C27" s="263"/>
      <c r="D27" s="224"/>
      <c r="E27" s="224" t="s">
        <v>229</v>
      </c>
      <c r="F27" s="223" t="s">
        <v>298</v>
      </c>
      <c r="G27" s="223"/>
      <c r="H27" s="223"/>
      <c r="I27" s="223"/>
      <c r="J27" s="223"/>
      <c r="K27" s="223"/>
      <c r="L27" s="223"/>
      <c r="M27" s="223"/>
      <c r="N27" s="223"/>
      <c r="O27" s="223"/>
      <c r="P27" s="224"/>
    </row>
    <row r="28" spans="3:16" ht="12.75" customHeight="1">
      <c r="C28" s="263"/>
      <c r="D28" s="224"/>
      <c r="E28" s="223" t="s">
        <v>299</v>
      </c>
      <c r="F28" s="223"/>
      <c r="G28" s="223"/>
      <c r="H28" s="223"/>
      <c r="I28" s="223"/>
      <c r="J28" s="223"/>
      <c r="K28" s="223"/>
      <c r="L28" s="223"/>
      <c r="M28" s="223"/>
      <c r="N28" s="223"/>
      <c r="O28" s="223"/>
      <c r="P28" s="224"/>
    </row>
    <row r="29" spans="3:16" ht="42" customHeight="1">
      <c r="C29" s="263"/>
      <c r="D29" s="224" t="s">
        <v>300</v>
      </c>
      <c r="E29" s="223" t="s">
        <v>301</v>
      </c>
      <c r="F29" s="223"/>
      <c r="G29" s="223"/>
      <c r="H29" s="223"/>
      <c r="I29" s="223"/>
      <c r="J29" s="223"/>
      <c r="K29" s="223"/>
      <c r="L29" s="223"/>
      <c r="M29" s="223"/>
      <c r="N29" s="223"/>
      <c r="O29" s="223"/>
      <c r="P29" s="224"/>
    </row>
    <row r="30" spans="3:16" ht="69.75" customHeight="1">
      <c r="C30" s="263"/>
      <c r="D30" s="224" t="s">
        <v>302</v>
      </c>
      <c r="E30" s="223" t="s">
        <v>303</v>
      </c>
      <c r="F30" s="223"/>
      <c r="G30" s="223"/>
      <c r="H30" s="223"/>
      <c r="I30" s="223"/>
      <c r="J30" s="223"/>
      <c r="K30" s="223"/>
      <c r="L30" s="223"/>
      <c r="M30" s="223"/>
      <c r="N30" s="223"/>
      <c r="O30" s="223"/>
      <c r="P30" s="224"/>
    </row>
    <row r="31" spans="3:16" ht="12.75">
      <c r="C31" s="263"/>
      <c r="D31" s="224"/>
      <c r="E31" s="224"/>
      <c r="F31" s="224"/>
      <c r="G31" s="224"/>
      <c r="H31" s="224"/>
      <c r="I31" s="224"/>
      <c r="J31" s="224"/>
      <c r="K31" s="224"/>
      <c r="L31" s="224"/>
      <c r="M31" s="224"/>
      <c r="N31" s="224"/>
      <c r="O31" s="224"/>
      <c r="P31" s="224"/>
    </row>
    <row r="32" spans="3:16" ht="12.75">
      <c r="C32" s="263"/>
      <c r="D32" s="223" t="s">
        <v>304</v>
      </c>
      <c r="E32" s="223"/>
      <c r="F32" s="223"/>
      <c r="G32" s="223"/>
      <c r="H32" s="223"/>
      <c r="I32" s="223"/>
      <c r="J32" s="223"/>
      <c r="K32" s="223"/>
      <c r="L32" s="223"/>
      <c r="M32" s="223"/>
      <c r="N32" s="223"/>
      <c r="O32" s="223"/>
      <c r="P32" s="224"/>
    </row>
    <row r="33" spans="3:16" ht="12.75">
      <c r="C33" s="263"/>
      <c r="D33" s="224"/>
      <c r="E33" s="224"/>
      <c r="F33" s="224"/>
      <c r="G33" s="224"/>
      <c r="H33" s="224"/>
      <c r="I33" s="224"/>
      <c r="J33" s="224"/>
      <c r="K33" s="224"/>
      <c r="L33" s="224"/>
      <c r="M33" s="224"/>
      <c r="N33" s="224"/>
      <c r="O33" s="224"/>
      <c r="P33" s="224"/>
    </row>
    <row r="34" spans="3:16" ht="12.75">
      <c r="C34" s="263"/>
      <c r="D34" s="224"/>
      <c r="E34" s="224"/>
      <c r="F34" s="224"/>
      <c r="G34" s="224"/>
      <c r="H34" s="224"/>
      <c r="I34" s="224"/>
      <c r="J34" s="224"/>
      <c r="K34" s="224"/>
      <c r="L34" s="224"/>
      <c r="M34" s="224"/>
      <c r="N34" s="224"/>
      <c r="O34" s="224"/>
      <c r="P34" s="224"/>
    </row>
    <row r="35" spans="3:16" ht="12.75">
      <c r="C35" s="263"/>
      <c r="D35" s="224"/>
      <c r="E35" s="224"/>
      <c r="F35" s="224"/>
      <c r="G35" s="224"/>
      <c r="H35" s="224"/>
      <c r="I35" s="224"/>
      <c r="J35" s="224"/>
      <c r="K35" s="224"/>
      <c r="L35" s="224"/>
      <c r="M35" s="224"/>
      <c r="N35" s="224"/>
      <c r="O35" s="224"/>
      <c r="P35" s="224"/>
    </row>
    <row r="45" spans="17:19" ht="12.75">
      <c r="Q45" s="6"/>
      <c r="R45" s="6"/>
      <c r="S45" s="6"/>
    </row>
    <row r="46" spans="17:19" ht="12.75">
      <c r="Q46" s="6"/>
      <c r="R46" s="6"/>
      <c r="S46" s="6"/>
    </row>
    <row r="47" spans="17:19" ht="12.75">
      <c r="Q47" s="6"/>
      <c r="R47" s="6"/>
      <c r="S47" s="6"/>
    </row>
    <row r="48" spans="17:19" ht="12.75">
      <c r="Q48" s="6"/>
      <c r="R48" s="6"/>
      <c r="S48" s="6"/>
    </row>
    <row r="49" spans="17:19" ht="12.75">
      <c r="Q49" s="6"/>
      <c r="R49" s="6"/>
      <c r="S49" s="6"/>
    </row>
    <row r="50" ht="12.75">
      <c r="S50" s="132"/>
    </row>
    <row r="52" spans="17:30" ht="12.75">
      <c r="Q52" s="217"/>
      <c r="R52" s="217"/>
      <c r="S52" s="217"/>
      <c r="T52" s="217"/>
      <c r="U52" s="217"/>
      <c r="V52" s="217"/>
      <c r="W52" s="217"/>
      <c r="X52" s="217"/>
      <c r="Y52" s="217"/>
      <c r="Z52" s="217"/>
      <c r="AA52" s="217"/>
      <c r="AB52" s="217"/>
      <c r="AC52" s="217"/>
      <c r="AD52" s="217"/>
    </row>
    <row r="58" ht="39.75" customHeight="1"/>
    <row r="65" ht="42" customHeight="1">
      <c r="T65" s="3" t="s">
        <v>37</v>
      </c>
    </row>
    <row r="67" spans="3:16" ht="12.75">
      <c r="C67" s="259"/>
      <c r="D67" s="259"/>
      <c r="E67" s="259"/>
      <c r="F67" s="259"/>
      <c r="G67" s="259"/>
      <c r="H67" s="259"/>
      <c r="I67" s="259"/>
      <c r="J67" s="259"/>
      <c r="K67" s="259"/>
      <c r="L67" s="259"/>
      <c r="M67" s="259"/>
      <c r="N67" s="259"/>
      <c r="O67" s="259"/>
      <c r="P67" s="259"/>
    </row>
    <row r="68" spans="3:16" ht="12.75">
      <c r="C68" s="259"/>
      <c r="D68" s="259"/>
      <c r="E68" s="259"/>
      <c r="F68" s="259"/>
      <c r="G68" s="259"/>
      <c r="H68" s="259"/>
      <c r="I68" s="259"/>
      <c r="J68" s="259"/>
      <c r="K68" s="259"/>
      <c r="L68" s="259"/>
      <c r="M68" s="259"/>
      <c r="N68" s="259"/>
      <c r="O68" s="259"/>
      <c r="P68" s="259"/>
    </row>
    <row r="70" ht="12.75">
      <c r="A70" s="107"/>
    </row>
  </sheetData>
  <sheetProtection/>
  <mergeCells count="19">
    <mergeCell ref="E25:O25"/>
    <mergeCell ref="F26:O26"/>
    <mergeCell ref="A1:P1"/>
    <mergeCell ref="A2:P2"/>
    <mergeCell ref="Q52:AD52"/>
    <mergeCell ref="F27:O27"/>
    <mergeCell ref="E28:O28"/>
    <mergeCell ref="E29:O29"/>
    <mergeCell ref="E30:O30"/>
    <mergeCell ref="D32:O32"/>
    <mergeCell ref="D11:O11"/>
    <mergeCell ref="D13:O13"/>
    <mergeCell ref="D15:O15"/>
    <mergeCell ref="D17:O17"/>
    <mergeCell ref="D19:O19"/>
    <mergeCell ref="E21:O21"/>
    <mergeCell ref="E22:O22"/>
    <mergeCell ref="E23:O23"/>
    <mergeCell ref="E24:O24"/>
  </mergeCells>
  <printOptions/>
  <pageMargins left="0.6692913385826772" right="0.35433070866141736" top="0.5905511811023623" bottom="0.7480314960629921" header="0.3937007874015748" footer="0.7874015748031497"/>
  <pageSetup firstPageNumber="9" useFirstPageNumber="1" horizontalDpi="600" verticalDpi="600" orientation="portrait" paperSize="9" scale="90" r:id="rId1"/>
  <headerFooter alignWithMargins="0">
    <oddFooter>&amp;C&amp;"Times New Roman,Italic"&amp;8Page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IOI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Jas</dc:creator>
  <cp:keywords/>
  <dc:description/>
  <cp:lastModifiedBy>Jas</cp:lastModifiedBy>
  <cp:lastPrinted>2014-02-26T04:44:34Z</cp:lastPrinted>
  <dcterms:created xsi:type="dcterms:W3CDTF">1999-02-13T02:20:00Z</dcterms:created>
  <dcterms:modified xsi:type="dcterms:W3CDTF">2014-02-26T04:45:19Z</dcterms:modified>
  <cp:category/>
  <cp:version/>
  <cp:contentType/>
  <cp:contentStatus/>
</cp:coreProperties>
</file>